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נערים" sheetId="1" r:id="rId1"/>
    <sheet name="נערות" sheetId="2" r:id="rId2"/>
  </sheets>
  <definedNames>
    <definedName name="_xlnm.Print_Area" localSheetId="1">'נערות'!$A$6:$W$23</definedName>
    <definedName name="_xlnm.Print_Area" localSheetId="0">'נערים'!$A$40:$W$56</definedName>
  </definedNames>
  <calcPr fullCalcOnLoad="1"/>
</workbook>
</file>

<file path=xl/sharedStrings.xml><?xml version="1.0" encoding="utf-8"?>
<sst xmlns="http://schemas.openxmlformats.org/spreadsheetml/2006/main" count="476" uniqueCount="115">
  <si>
    <t>ש.לידה</t>
  </si>
  <si>
    <t>אגודה</t>
  </si>
  <si>
    <t xml:space="preserve">משקל </t>
  </si>
  <si>
    <t>קטג'</t>
  </si>
  <si>
    <t>הנפה</t>
  </si>
  <si>
    <t>תוצאה</t>
  </si>
  <si>
    <t>sinclair</t>
  </si>
  <si>
    <t>מקום</t>
  </si>
  <si>
    <t>דחיקה</t>
  </si>
  <si>
    <t>מין</t>
  </si>
  <si>
    <t>שם פרטי ומשפחה</t>
  </si>
  <si>
    <t>אישור תוצאות התחרות בחתימת:</t>
  </si>
  <si>
    <t>מנהל התחרות : __________________</t>
  </si>
  <si>
    <t>מקדם sinclair</t>
  </si>
  <si>
    <t>ז</t>
  </si>
  <si>
    <t>אס''א ת''א</t>
  </si>
  <si>
    <t>מריוטה אנדריי</t>
  </si>
  <si>
    <t>רוסייב דניאל</t>
  </si>
  <si>
    <t>בלייכמן ארתיום</t>
  </si>
  <si>
    <t>וישלבסקי רון</t>
  </si>
  <si>
    <t>עד 23</t>
  </si>
  <si>
    <t>צרטקוב דני</t>
  </si>
  <si>
    <t>נועם טננבאום</t>
  </si>
  <si>
    <t>טריפונוב אלון</t>
  </si>
  <si>
    <t>פאיקדזה מרק</t>
  </si>
  <si>
    <t>סמרסקי יאן</t>
  </si>
  <si>
    <t>אריק סאחקויה</t>
  </si>
  <si>
    <t>עידן יונון</t>
  </si>
  <si>
    <t>גל אולימפי</t>
  </si>
  <si>
    <t>לסרי אופק</t>
  </si>
  <si>
    <t>וינקובסקי דני</t>
  </si>
  <si>
    <t>גונורדסקי דוד</t>
  </si>
  <si>
    <t>גולדין אלעד</t>
  </si>
  <si>
    <t>רוגוצוב אד</t>
  </si>
  <si>
    <t>חייט נחמן</t>
  </si>
  <si>
    <t>פבזנר איתן</t>
  </si>
  <si>
    <t>טוקר שון</t>
  </si>
  <si>
    <t>קוקליטסקי אמיר</t>
  </si>
  <si>
    <t>אס"א בן גוריון</t>
  </si>
  <si>
    <t>אמיל יוסף</t>
  </si>
  <si>
    <t>הפועל חיפה</t>
  </si>
  <si>
    <t>אלון פוניה</t>
  </si>
  <si>
    <t>ירדן קליגר</t>
  </si>
  <si>
    <t>מוחמד אבו דאהש</t>
  </si>
  <si>
    <t>עבדאללה אבו דיב</t>
  </si>
  <si>
    <t>עומר אבו דאהש</t>
  </si>
  <si>
    <t>סולימאן מרעי</t>
  </si>
  <si>
    <t>ג'מיל קוואריק</t>
  </si>
  <si>
    <t>עלי ג'אמוס</t>
  </si>
  <si>
    <t>מכבי פרדיס</t>
  </si>
  <si>
    <t>יונתן מוסרי</t>
  </si>
  <si>
    <t>שון אלאלוף</t>
  </si>
  <si>
    <t>105+</t>
  </si>
  <si>
    <t>רומנו הרצליה</t>
  </si>
  <si>
    <t>יוגב מלר</t>
  </si>
  <si>
    <t>מכבי ראשון</t>
  </si>
  <si>
    <t>תומר מרינובסקי</t>
  </si>
  <si>
    <t>סבסטיאנוב ניקיטה</t>
  </si>
  <si>
    <t>שורק יואב</t>
  </si>
  <si>
    <t>בן שמואל אדם</t>
  </si>
  <si>
    <t>רז שרעבי</t>
  </si>
  <si>
    <t>וילנסקי שחר</t>
  </si>
  <si>
    <t>ליסר אורי</t>
  </si>
  <si>
    <t>מכבי תל אביב</t>
  </si>
  <si>
    <t>לוי בר</t>
  </si>
  <si>
    <t>לירן כץ</t>
  </si>
  <si>
    <t>אייזנר ספיר</t>
  </si>
  <si>
    <t>גוט אולנה</t>
  </si>
  <si>
    <t>75+</t>
  </si>
  <si>
    <t>קרילוב מונה</t>
  </si>
  <si>
    <t>שחר משה</t>
  </si>
  <si>
    <t>פרסטר ריקי</t>
  </si>
  <si>
    <t>דנה ליטבינוב</t>
  </si>
  <si>
    <t>יעל גרמן</t>
  </si>
  <si>
    <t>ליסר נטע</t>
  </si>
  <si>
    <t>שני דלררים</t>
  </si>
  <si>
    <t>ניקול גורוחובסקי</t>
  </si>
  <si>
    <t>אמיליה זוברובסקי</t>
  </si>
  <si>
    <t>אולשנצקי נסטיה</t>
  </si>
  <si>
    <t>קורל קינן</t>
  </si>
  <si>
    <t>שקד הכט</t>
  </si>
  <si>
    <t>רויטל לסקר</t>
  </si>
  <si>
    <t xml:space="preserve">אליפות ישראל נוער 2016 </t>
  </si>
  <si>
    <t>גל כפרי</t>
  </si>
  <si>
    <t>אביטל לרנר</t>
  </si>
  <si>
    <t>עזרה חנה</t>
  </si>
  <si>
    <t xml:space="preserve">רובנוביץ ניקול </t>
  </si>
  <si>
    <t>מכבי ראשל"צ</t>
  </si>
  <si>
    <t>שמר בינר</t>
  </si>
  <si>
    <t>ניקיטה מקלאדזה</t>
  </si>
  <si>
    <t>נדב טישלר</t>
  </si>
  <si>
    <t>קוסאי אל חז</t>
  </si>
  <si>
    <t>פרדיס</t>
  </si>
  <si>
    <t>יאיר שכטר</t>
  </si>
  <si>
    <t>רובין רועי</t>
  </si>
  <si>
    <t>דורוב אלכסנדר</t>
  </si>
  <si>
    <t>מיכאל קגן</t>
  </si>
  <si>
    <t>-</t>
  </si>
  <si>
    <t>אבו דיב מוחמד</t>
  </si>
  <si>
    <t>שופט צד: צרטקוב אנדריי</t>
  </si>
  <si>
    <t>ליטבינוב דוד</t>
  </si>
  <si>
    <t>אתי הבדלה</t>
  </si>
  <si>
    <t>מרט מילמן</t>
  </si>
  <si>
    <t>שופט ראשי: _____אלכסנדרוביץ______</t>
  </si>
  <si>
    <t>שופט צד: _______ויקה ליטבינוב____</t>
  </si>
  <si>
    <t>שופט צד: ____צרפתי ליהו________</t>
  </si>
  <si>
    <t>קרמר איתי</t>
  </si>
  <si>
    <t>חיוט מיכאל</t>
  </si>
  <si>
    <t>אס"א תל אביב</t>
  </si>
  <si>
    <t>ענבר גיטמן</t>
  </si>
  <si>
    <t xml:space="preserve">אליפות ישראל נערות 2016 </t>
  </si>
  <si>
    <t>נ</t>
  </si>
  <si>
    <t>מנהל התחרות : וולטינסקי דני</t>
  </si>
  <si>
    <t>שופט ראשי: מרט מילמן</t>
  </si>
  <si>
    <t>שופט צד: ליטבינוב איגור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</si>
</sst>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 readingOrder="2"/>
    </xf>
    <xf numFmtId="0" fontId="5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" borderId="1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16" borderId="2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3" borderId="1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9" fillId="34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" fillId="3" borderId="3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0" fillId="0" borderId="29" xfId="0" applyBorder="1" applyAlignment="1">
      <alignment/>
    </xf>
    <xf numFmtId="0" fontId="5" fillId="36" borderId="11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16" borderId="26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16" borderId="34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7" fillId="10" borderId="3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 horizontal="center"/>
    </xf>
    <xf numFmtId="0" fontId="7" fillId="10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horizontal="center"/>
    </xf>
    <xf numFmtId="0" fontId="5" fillId="37" borderId="3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7" fillId="10" borderId="30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9" fillId="34" borderId="43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7" fillId="37" borderId="39" xfId="0" applyFont="1" applyFill="1" applyBorder="1" applyAlignment="1">
      <alignment horizontal="center"/>
    </xf>
    <xf numFmtId="0" fontId="7" fillId="36" borderId="3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44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7" borderId="44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 readingOrder="2"/>
    </xf>
    <xf numFmtId="0" fontId="7" fillId="36" borderId="45" xfId="0" applyFont="1" applyFill="1" applyBorder="1" applyAlignment="1">
      <alignment horizontal="center"/>
    </xf>
    <xf numFmtId="0" fontId="7" fillId="36" borderId="44" xfId="0" applyFont="1" applyFill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9" borderId="50" xfId="0" applyFont="1" applyFill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41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/>
    </xf>
    <xf numFmtId="0" fontId="5" fillId="0" borderId="52" xfId="0" applyFont="1" applyFill="1" applyBorder="1" applyAlignment="1" applyProtection="1">
      <alignment horizontal="right"/>
      <protection locked="0"/>
    </xf>
    <xf numFmtId="0" fontId="5" fillId="0" borderId="5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34" borderId="44" xfId="0" applyFont="1" applyFill="1" applyBorder="1" applyAlignment="1">
      <alignment horizontal="right"/>
    </xf>
    <xf numFmtId="0" fontId="5" fillId="34" borderId="35" xfId="0" applyFont="1" applyFill="1" applyBorder="1" applyAlignment="1">
      <alignment horizontal="right"/>
    </xf>
    <xf numFmtId="0" fontId="5" fillId="0" borderId="33" xfId="0" applyFont="1" applyBorder="1" applyAlignment="1">
      <alignment horizontal="right" vertical="center" wrapText="1" readingOrder="2"/>
    </xf>
    <xf numFmtId="0" fontId="5" fillId="0" borderId="44" xfId="0" applyFont="1" applyBorder="1" applyAlignment="1">
      <alignment horizontal="right" vertical="center" wrapText="1" readingOrder="2"/>
    </xf>
    <xf numFmtId="0" fontId="5" fillId="0" borderId="35" xfId="0" applyFont="1" applyBorder="1" applyAlignment="1">
      <alignment horizontal="right" vertical="center" wrapText="1" readingOrder="2"/>
    </xf>
    <xf numFmtId="0" fontId="46" fillId="0" borderId="3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0" fillId="0" borderId="5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5" fillId="34" borderId="33" xfId="0" applyFont="1" applyFill="1" applyBorder="1" applyAlignment="1">
      <alignment horizontal="right"/>
    </xf>
    <xf numFmtId="0" fontId="6" fillId="0" borderId="35" xfId="0" applyFont="1" applyBorder="1" applyAlignment="1">
      <alignment horizontal="right" vertical="center" wrapText="1" readingOrder="2"/>
    </xf>
    <xf numFmtId="0" fontId="5" fillId="34" borderId="36" xfId="0" applyFont="1" applyFill="1" applyBorder="1" applyAlignment="1">
      <alignment horizontal="right"/>
    </xf>
    <xf numFmtId="0" fontId="5" fillId="0" borderId="36" xfId="0" applyFont="1" applyBorder="1" applyAlignment="1">
      <alignment horizontal="right" vertical="center" wrapText="1" readingOrder="2"/>
    </xf>
    <xf numFmtId="0" fontId="46" fillId="0" borderId="56" xfId="0" applyFont="1" applyBorder="1" applyAlignment="1">
      <alignment horizontal="right" readingOrder="2"/>
    </xf>
    <xf numFmtId="0" fontId="5" fillId="0" borderId="33" xfId="0" applyFont="1" applyFill="1" applyBorder="1" applyAlignment="1">
      <alignment horizontal="right" vertical="center" wrapText="1" readingOrder="2"/>
    </xf>
    <xf numFmtId="0" fontId="46" fillId="0" borderId="4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5" fillId="0" borderId="46" xfId="0" applyFont="1" applyBorder="1" applyAlignment="1">
      <alignment horizontal="right" vertical="center" wrapText="1" readingOrder="2"/>
    </xf>
    <xf numFmtId="0" fontId="5" fillId="0" borderId="22" xfId="0" applyFont="1" applyBorder="1" applyAlignment="1">
      <alignment horizontal="right"/>
    </xf>
    <xf numFmtId="0" fontId="5" fillId="34" borderId="22" xfId="0" applyFont="1" applyFill="1" applyBorder="1" applyAlignment="1">
      <alignment horizontal="right"/>
    </xf>
    <xf numFmtId="0" fontId="46" fillId="0" borderId="45" xfId="0" applyFont="1" applyBorder="1" applyAlignment="1">
      <alignment horizontal="right" readingOrder="2"/>
    </xf>
    <xf numFmtId="0" fontId="46" fillId="0" borderId="33" xfId="0" applyFont="1" applyBorder="1" applyAlignment="1">
      <alignment horizontal="right" readingOrder="2"/>
    </xf>
    <xf numFmtId="0" fontId="5" fillId="0" borderId="57" xfId="0" applyFont="1" applyBorder="1" applyAlignment="1">
      <alignment horizontal="right" vertical="center" wrapText="1" readingOrder="2"/>
    </xf>
    <xf numFmtId="0" fontId="0" fillId="0" borderId="55" xfId="0" applyBorder="1" applyAlignment="1">
      <alignment horizontal="right"/>
    </xf>
    <xf numFmtId="0" fontId="0" fillId="0" borderId="0" xfId="0" applyAlignment="1">
      <alignment horizontal="right"/>
    </xf>
    <xf numFmtId="0" fontId="9" fillId="34" borderId="4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0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0" fontId="9" fillId="0" borderId="23" xfId="0" applyFont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vertical="center" wrapText="1" readingOrder="2"/>
    </xf>
    <xf numFmtId="0" fontId="9" fillId="0" borderId="25" xfId="0" applyFont="1" applyBorder="1" applyAlignment="1">
      <alignment horizontal="center" vertical="center" wrapText="1" readingOrder="2"/>
    </xf>
    <xf numFmtId="0" fontId="9" fillId="0" borderId="29" xfId="0" applyFont="1" applyBorder="1" applyAlignment="1">
      <alignment horizontal="center" vertical="center" wrapText="1" readingOrder="2"/>
    </xf>
    <xf numFmtId="0" fontId="9" fillId="0" borderId="3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 readingOrder="2"/>
    </xf>
    <xf numFmtId="0" fontId="9" fillId="0" borderId="23" xfId="0" applyFont="1" applyFill="1" applyBorder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59" xfId="0" applyFont="1" applyBorder="1" applyAlignment="1">
      <alignment horizontal="center" vertical="center" wrapText="1" readingOrder="2"/>
    </xf>
    <xf numFmtId="0" fontId="9" fillId="0" borderId="61" xfId="0" applyFont="1" applyBorder="1" applyAlignment="1">
      <alignment horizontal="center" vertical="center" wrapText="1" readingOrder="2"/>
    </xf>
    <xf numFmtId="0" fontId="9" fillId="0" borderId="30" xfId="0" applyFont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8" fillId="38" borderId="0" xfId="0" applyFont="1" applyFill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3:W61"/>
  <sheetViews>
    <sheetView rightToLeft="1" zoomScale="112" zoomScaleNormal="112" zoomScalePageLayoutView="0" workbookViewId="0" topLeftCell="A30">
      <selection activeCell="F56" sqref="F56"/>
    </sheetView>
  </sheetViews>
  <sheetFormatPr defaultColWidth="9.140625" defaultRowHeight="12.75"/>
  <cols>
    <col min="1" max="1" width="3.00390625" style="0" bestFit="1" customWidth="1"/>
    <col min="2" max="2" width="14.8515625" style="252" customWidth="1"/>
    <col min="3" max="3" width="5.421875" style="292" customWidth="1"/>
    <col min="4" max="4" width="3.57421875" style="260" customWidth="1"/>
    <col min="5" max="5" width="10.28125" style="292" customWidth="1"/>
    <col min="6" max="6" width="5.28125" style="292" bestFit="1" customWidth="1"/>
    <col min="7" max="7" width="6.140625" style="292" customWidth="1"/>
    <col min="8" max="8" width="4.421875" style="0" bestFit="1" customWidth="1"/>
    <col min="9" max="9" width="4.57421875" style="0" bestFit="1" customWidth="1"/>
    <col min="10" max="10" width="5.8515625" style="0" customWidth="1"/>
    <col min="11" max="11" width="5.140625" style="0" bestFit="1" customWidth="1"/>
    <col min="12" max="12" width="6.140625" style="0" hidden="1" customWidth="1"/>
    <col min="13" max="13" width="4.28125" style="100" bestFit="1" customWidth="1"/>
    <col min="14" max="14" width="6.28125" style="0" customWidth="1"/>
    <col min="15" max="15" width="7.00390625" style="0" customWidth="1"/>
    <col min="16" max="16" width="6.8515625" style="0" customWidth="1"/>
    <col min="17" max="17" width="5.140625" style="0" bestFit="1" customWidth="1"/>
    <col min="18" max="18" width="5.7109375" style="0" hidden="1" customWidth="1"/>
    <col min="19" max="19" width="3.28125" style="0" customWidth="1"/>
    <col min="20" max="20" width="8.00390625" style="103" customWidth="1"/>
    <col min="21" max="21" width="6.8515625" style="0" customWidth="1"/>
    <col min="22" max="22" width="4.28125" style="103" customWidth="1"/>
    <col min="23" max="23" width="12.00390625" style="0" hidden="1" customWidth="1"/>
  </cols>
  <sheetData>
    <row r="3" spans="2:22" ht="21" thickBot="1">
      <c r="B3" s="293" t="s">
        <v>82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2:23" ht="15.75" thickBot="1">
      <c r="B4" s="234" t="s">
        <v>10</v>
      </c>
      <c r="C4" s="273" t="s">
        <v>0</v>
      </c>
      <c r="D4" s="71" t="s">
        <v>9</v>
      </c>
      <c r="E4" s="274" t="s">
        <v>1</v>
      </c>
      <c r="F4" s="275" t="s">
        <v>2</v>
      </c>
      <c r="G4" s="273" t="s">
        <v>3</v>
      </c>
      <c r="H4" s="193" t="s">
        <v>4</v>
      </c>
      <c r="I4" s="194"/>
      <c r="J4" s="195"/>
      <c r="K4" s="39" t="s">
        <v>5</v>
      </c>
      <c r="L4" s="39" t="s">
        <v>6</v>
      </c>
      <c r="M4" s="40" t="s">
        <v>7</v>
      </c>
      <c r="N4" s="196" t="s">
        <v>8</v>
      </c>
      <c r="O4" s="197"/>
      <c r="P4" s="198"/>
      <c r="Q4" s="41" t="s">
        <v>5</v>
      </c>
      <c r="R4" s="41" t="s">
        <v>6</v>
      </c>
      <c r="S4" s="42" t="s">
        <v>7</v>
      </c>
      <c r="T4" s="117" t="s">
        <v>5</v>
      </c>
      <c r="U4" s="43" t="s">
        <v>6</v>
      </c>
      <c r="V4" s="104" t="s">
        <v>7</v>
      </c>
      <c r="W4" s="44" t="s">
        <v>13</v>
      </c>
    </row>
    <row r="5" spans="1:23" ht="15">
      <c r="A5" s="30">
        <v>1</v>
      </c>
      <c r="B5" s="219" t="s">
        <v>60</v>
      </c>
      <c r="C5" s="276"/>
      <c r="D5" s="58" t="s">
        <v>14</v>
      </c>
      <c r="E5" s="258" t="s">
        <v>63</v>
      </c>
      <c r="F5" s="59">
        <v>55.4</v>
      </c>
      <c r="G5" s="70">
        <v>56</v>
      </c>
      <c r="H5" s="86">
        <v>60</v>
      </c>
      <c r="I5" s="86">
        <v>70</v>
      </c>
      <c r="J5" s="87">
        <v>75</v>
      </c>
      <c r="K5" s="88">
        <v>70</v>
      </c>
      <c r="L5" s="13">
        <f aca="true" t="shared" si="0" ref="L5:L11">K5*W5</f>
        <v>110.18368523518303</v>
      </c>
      <c r="M5" s="12">
        <v>1</v>
      </c>
      <c r="N5" s="86">
        <v>80</v>
      </c>
      <c r="O5" s="86">
        <v>90</v>
      </c>
      <c r="P5" s="86">
        <v>95</v>
      </c>
      <c r="Q5" s="15">
        <v>95</v>
      </c>
      <c r="R5" s="16">
        <f aca="true" t="shared" si="1" ref="R5:R11">Q5*W5</f>
        <v>149.53500139060554</v>
      </c>
      <c r="S5" s="15">
        <v>1</v>
      </c>
      <c r="T5" s="106">
        <f aca="true" t="shared" si="2" ref="T5:T11">Q5+K5</f>
        <v>165</v>
      </c>
      <c r="U5" s="18">
        <f aca="true" t="shared" si="3" ref="U5:U11">W5*T5</f>
        <v>259.71868662578856</v>
      </c>
      <c r="V5" s="106">
        <v>1</v>
      </c>
      <c r="W5" s="60">
        <f aca="true" t="shared" si="4" ref="W5:W11">IF(F5&lt;174.393,10^(0.794358141*((LOG10(F5/174.393))^2)),1)</f>
        <v>1.5740526462169004</v>
      </c>
    </row>
    <row r="6" spans="1:23" ht="15">
      <c r="A6" s="30">
        <v>2</v>
      </c>
      <c r="B6" s="235" t="s">
        <v>56</v>
      </c>
      <c r="C6" s="259">
        <v>2003</v>
      </c>
      <c r="D6" s="58" t="s">
        <v>14</v>
      </c>
      <c r="E6" s="71" t="s">
        <v>55</v>
      </c>
      <c r="F6" s="255">
        <v>49.2</v>
      </c>
      <c r="G6" s="69">
        <v>56</v>
      </c>
      <c r="H6" s="89">
        <v>45</v>
      </c>
      <c r="I6" s="89">
        <v>48</v>
      </c>
      <c r="J6" s="90">
        <v>51</v>
      </c>
      <c r="K6" s="91">
        <v>48</v>
      </c>
      <c r="L6" s="5">
        <f t="shared" si="0"/>
        <v>83.397629167179</v>
      </c>
      <c r="M6" s="6">
        <v>3</v>
      </c>
      <c r="N6" s="89">
        <v>58</v>
      </c>
      <c r="O6" s="89">
        <v>62</v>
      </c>
      <c r="P6" s="90">
        <v>65</v>
      </c>
      <c r="Q6" s="3">
        <v>62</v>
      </c>
      <c r="R6" s="2">
        <f t="shared" si="1"/>
        <v>107.72193767427288</v>
      </c>
      <c r="S6" s="3">
        <v>2</v>
      </c>
      <c r="T6" s="96">
        <f t="shared" si="2"/>
        <v>110</v>
      </c>
      <c r="U6" s="9">
        <f t="shared" si="3"/>
        <v>191.1195668414519</v>
      </c>
      <c r="V6" s="96">
        <v>2</v>
      </c>
      <c r="W6" s="61">
        <f t="shared" si="4"/>
        <v>1.7374506076495626</v>
      </c>
    </row>
    <row r="7" spans="1:23" ht="15">
      <c r="A7" s="30">
        <v>3</v>
      </c>
      <c r="B7" s="235" t="s">
        <v>95</v>
      </c>
      <c r="C7" s="259">
        <v>2001</v>
      </c>
      <c r="D7" s="58" t="s">
        <v>14</v>
      </c>
      <c r="E7" s="261" t="s">
        <v>108</v>
      </c>
      <c r="F7" s="58">
        <v>56</v>
      </c>
      <c r="G7" s="69">
        <v>56</v>
      </c>
      <c r="H7" s="89">
        <v>45</v>
      </c>
      <c r="I7" s="89">
        <v>49</v>
      </c>
      <c r="J7" s="90">
        <v>52</v>
      </c>
      <c r="K7" s="91">
        <v>49</v>
      </c>
      <c r="L7" s="5">
        <f t="shared" si="0"/>
        <v>76.4770672242734</v>
      </c>
      <c r="M7" s="6">
        <v>2</v>
      </c>
      <c r="N7" s="89">
        <v>55</v>
      </c>
      <c r="O7" s="90">
        <v>60</v>
      </c>
      <c r="P7" s="89">
        <v>60</v>
      </c>
      <c r="Q7" s="3">
        <v>60</v>
      </c>
      <c r="R7" s="2">
        <f t="shared" si="1"/>
        <v>93.6453884378858</v>
      </c>
      <c r="S7" s="3">
        <v>3</v>
      </c>
      <c r="T7" s="96">
        <f t="shared" si="2"/>
        <v>109</v>
      </c>
      <c r="U7" s="9">
        <f t="shared" si="3"/>
        <v>170.12245566215918</v>
      </c>
      <c r="V7" s="96">
        <v>3</v>
      </c>
      <c r="W7" s="61">
        <f t="shared" si="4"/>
        <v>1.5607564739647632</v>
      </c>
    </row>
    <row r="8" spans="1:23" ht="15">
      <c r="A8" s="30">
        <v>4</v>
      </c>
      <c r="B8" s="235" t="s">
        <v>39</v>
      </c>
      <c r="C8" s="259">
        <v>2003</v>
      </c>
      <c r="D8" s="58" t="s">
        <v>14</v>
      </c>
      <c r="E8" s="255" t="s">
        <v>40</v>
      </c>
      <c r="F8" s="58">
        <v>42.9</v>
      </c>
      <c r="G8" s="69">
        <v>56</v>
      </c>
      <c r="H8" s="89">
        <v>37</v>
      </c>
      <c r="I8" s="90">
        <v>40</v>
      </c>
      <c r="J8" s="89">
        <v>40</v>
      </c>
      <c r="K8" s="91">
        <v>40</v>
      </c>
      <c r="L8" s="5">
        <f t="shared" si="0"/>
        <v>78.83911918558564</v>
      </c>
      <c r="M8" s="6"/>
      <c r="N8" s="89">
        <v>47</v>
      </c>
      <c r="O8" s="89">
        <v>50</v>
      </c>
      <c r="P8" s="89">
        <v>52</v>
      </c>
      <c r="Q8" s="3">
        <v>52</v>
      </c>
      <c r="R8" s="2">
        <f t="shared" si="1"/>
        <v>102.49085494126135</v>
      </c>
      <c r="S8" s="3"/>
      <c r="T8" s="96">
        <f t="shared" si="2"/>
        <v>92</v>
      </c>
      <c r="U8" s="9">
        <f t="shared" si="3"/>
        <v>181.329974126847</v>
      </c>
      <c r="V8" s="133">
        <v>4</v>
      </c>
      <c r="W8" s="61">
        <f t="shared" si="4"/>
        <v>1.9709779796396412</v>
      </c>
    </row>
    <row r="9" spans="1:23" ht="15">
      <c r="A9" s="30">
        <v>5</v>
      </c>
      <c r="B9" s="235" t="s">
        <v>30</v>
      </c>
      <c r="C9" s="259">
        <v>2002</v>
      </c>
      <c r="D9" s="58" t="s">
        <v>14</v>
      </c>
      <c r="E9" s="254" t="s">
        <v>38</v>
      </c>
      <c r="F9" s="58">
        <v>55</v>
      </c>
      <c r="G9" s="69">
        <v>56</v>
      </c>
      <c r="H9" s="89">
        <v>33</v>
      </c>
      <c r="I9" s="89">
        <v>37</v>
      </c>
      <c r="J9" s="90">
        <v>38</v>
      </c>
      <c r="K9" s="91">
        <v>37</v>
      </c>
      <c r="L9" s="5">
        <f t="shared" si="0"/>
        <v>58.575883379597826</v>
      </c>
      <c r="M9" s="6"/>
      <c r="N9" s="89">
        <v>46</v>
      </c>
      <c r="O9" s="89">
        <v>51</v>
      </c>
      <c r="P9" s="89">
        <v>53</v>
      </c>
      <c r="Q9" s="3">
        <v>53</v>
      </c>
      <c r="R9" s="2">
        <f t="shared" si="1"/>
        <v>83.9059951113158</v>
      </c>
      <c r="S9" s="3"/>
      <c r="T9" s="96">
        <f t="shared" si="2"/>
        <v>90</v>
      </c>
      <c r="U9" s="9">
        <f t="shared" si="3"/>
        <v>142.48187849091363</v>
      </c>
      <c r="V9" s="133">
        <v>5</v>
      </c>
      <c r="W9" s="61">
        <f t="shared" si="4"/>
        <v>1.5831319832323736</v>
      </c>
    </row>
    <row r="10" spans="1:23" ht="15">
      <c r="A10" s="30">
        <v>6</v>
      </c>
      <c r="B10" s="235" t="s">
        <v>89</v>
      </c>
      <c r="C10" s="259"/>
      <c r="D10" s="58" t="s">
        <v>14</v>
      </c>
      <c r="E10" s="254" t="s">
        <v>28</v>
      </c>
      <c r="F10" s="58">
        <v>45.8</v>
      </c>
      <c r="G10" s="69">
        <v>56</v>
      </c>
      <c r="H10" s="89">
        <v>28</v>
      </c>
      <c r="I10" s="89">
        <v>32</v>
      </c>
      <c r="J10" s="90">
        <v>34</v>
      </c>
      <c r="K10" s="91">
        <v>32</v>
      </c>
      <c r="L10" s="5">
        <f t="shared" si="0"/>
        <v>59.290328634695946</v>
      </c>
      <c r="M10" s="6"/>
      <c r="N10" s="89">
        <v>40</v>
      </c>
      <c r="O10" s="89">
        <v>45</v>
      </c>
      <c r="P10" s="89">
        <v>48</v>
      </c>
      <c r="Q10" s="3">
        <v>48</v>
      </c>
      <c r="R10" s="2">
        <f t="shared" si="1"/>
        <v>88.93549295204392</v>
      </c>
      <c r="S10" s="3"/>
      <c r="T10" s="96">
        <f t="shared" si="2"/>
        <v>80</v>
      </c>
      <c r="U10" s="9">
        <f t="shared" si="3"/>
        <v>148.22582158673987</v>
      </c>
      <c r="V10" s="133">
        <v>6</v>
      </c>
      <c r="W10" s="61">
        <f t="shared" si="4"/>
        <v>1.8528227698342483</v>
      </c>
    </row>
    <row r="11" spans="1:23" ht="15.75" thickBot="1">
      <c r="A11" s="30">
        <v>7</v>
      </c>
      <c r="B11" s="221" t="s">
        <v>29</v>
      </c>
      <c r="C11" s="262">
        <v>2001</v>
      </c>
      <c r="D11" s="58" t="s">
        <v>14</v>
      </c>
      <c r="E11" s="263" t="s">
        <v>38</v>
      </c>
      <c r="F11" s="113">
        <v>43.3</v>
      </c>
      <c r="G11" s="113">
        <v>56</v>
      </c>
      <c r="H11" s="92">
        <v>30</v>
      </c>
      <c r="I11" s="92">
        <v>34</v>
      </c>
      <c r="J11" s="95">
        <v>35</v>
      </c>
      <c r="K11" s="93">
        <v>34</v>
      </c>
      <c r="L11" s="21">
        <f t="shared" si="0"/>
        <v>66.41610635474723</v>
      </c>
      <c r="M11" s="8"/>
      <c r="N11" s="92">
        <v>40</v>
      </c>
      <c r="O11" s="95">
        <v>45</v>
      </c>
      <c r="P11" s="95">
        <v>45</v>
      </c>
      <c r="Q11" s="23">
        <v>40</v>
      </c>
      <c r="R11" s="24">
        <f t="shared" si="1"/>
        <v>78.13659571146732</v>
      </c>
      <c r="S11" s="23"/>
      <c r="T11" s="107">
        <f t="shared" si="2"/>
        <v>74</v>
      </c>
      <c r="U11" s="26">
        <f t="shared" si="3"/>
        <v>144.55270206621455</v>
      </c>
      <c r="V11" s="134">
        <v>7</v>
      </c>
      <c r="W11" s="63">
        <f t="shared" si="4"/>
        <v>1.953414892786683</v>
      </c>
    </row>
    <row r="12" spans="1:23" ht="15">
      <c r="A12" s="30">
        <v>1</v>
      </c>
      <c r="B12" s="236" t="s">
        <v>57</v>
      </c>
      <c r="C12" s="276"/>
      <c r="D12" s="58" t="s">
        <v>14</v>
      </c>
      <c r="E12" s="253" t="s">
        <v>63</v>
      </c>
      <c r="F12" s="59">
        <v>61.4</v>
      </c>
      <c r="G12" s="277">
        <v>62</v>
      </c>
      <c r="H12" s="85">
        <v>64</v>
      </c>
      <c r="I12" s="81">
        <v>68</v>
      </c>
      <c r="J12" s="79">
        <v>71</v>
      </c>
      <c r="K12" s="6">
        <v>68</v>
      </c>
      <c r="L12" s="5">
        <f aca="true" t="shared" si="5" ref="L12:L17">K12*W12</f>
        <v>99.03256582380814</v>
      </c>
      <c r="M12" s="6">
        <v>1</v>
      </c>
      <c r="N12" s="81">
        <v>75</v>
      </c>
      <c r="O12" s="81">
        <v>80</v>
      </c>
      <c r="P12" s="79">
        <v>83</v>
      </c>
      <c r="Q12" s="3">
        <v>80</v>
      </c>
      <c r="R12" s="2">
        <f aca="true" t="shared" si="6" ref="R12:R17">Q12*W12</f>
        <v>116.50890096918604</v>
      </c>
      <c r="S12" s="3">
        <v>1</v>
      </c>
      <c r="T12" s="96">
        <f aca="true" t="shared" si="7" ref="T12:T17">Q12+K12</f>
        <v>148</v>
      </c>
      <c r="U12" s="9">
        <f aca="true" t="shared" si="8" ref="U12:U17">W12*T12</f>
        <v>215.54146679299419</v>
      </c>
      <c r="V12" s="96">
        <v>1</v>
      </c>
      <c r="W12" s="61">
        <f aca="true" t="shared" si="9" ref="W12:W17">IF(F12&lt;174.393,10^(0.794358141*((LOG10(F12/174.393))^2)),1)</f>
        <v>1.4563612621148256</v>
      </c>
    </row>
    <row r="13" spans="1:23" ht="15">
      <c r="A13" s="30">
        <v>2</v>
      </c>
      <c r="B13" s="217" t="s">
        <v>61</v>
      </c>
      <c r="C13" s="278"/>
      <c r="D13" s="58" t="s">
        <v>14</v>
      </c>
      <c r="E13" s="255" t="s">
        <v>63</v>
      </c>
      <c r="F13" s="58">
        <v>59</v>
      </c>
      <c r="G13" s="279">
        <v>62</v>
      </c>
      <c r="H13" s="85">
        <v>58</v>
      </c>
      <c r="I13" s="81">
        <v>62</v>
      </c>
      <c r="J13" s="81">
        <v>65</v>
      </c>
      <c r="K13" s="6">
        <v>65</v>
      </c>
      <c r="L13" s="5">
        <f t="shared" si="5"/>
        <v>97.47493974863994</v>
      </c>
      <c r="M13" s="6">
        <v>2</v>
      </c>
      <c r="N13" s="81">
        <v>68</v>
      </c>
      <c r="O13" s="81">
        <v>73</v>
      </c>
      <c r="P13" s="81">
        <v>76</v>
      </c>
      <c r="Q13" s="3">
        <v>76</v>
      </c>
      <c r="R13" s="2">
        <f t="shared" si="6"/>
        <v>113.97069878302516</v>
      </c>
      <c r="S13" s="3">
        <v>2</v>
      </c>
      <c r="T13" s="96">
        <f t="shared" si="7"/>
        <v>141</v>
      </c>
      <c r="U13" s="9">
        <f t="shared" si="8"/>
        <v>211.4456385316651</v>
      </c>
      <c r="V13" s="96">
        <v>2</v>
      </c>
      <c r="W13" s="61">
        <f t="shared" si="9"/>
        <v>1.4996144576713837</v>
      </c>
    </row>
    <row r="14" spans="1:23" ht="15">
      <c r="A14" s="30">
        <v>3</v>
      </c>
      <c r="B14" s="235" t="s">
        <v>42</v>
      </c>
      <c r="C14" s="259">
        <v>2000</v>
      </c>
      <c r="D14" s="58" t="s">
        <v>14</v>
      </c>
      <c r="E14" s="255" t="s">
        <v>40</v>
      </c>
      <c r="F14" s="58">
        <v>61.9</v>
      </c>
      <c r="G14" s="31">
        <v>62</v>
      </c>
      <c r="H14" s="85">
        <v>47</v>
      </c>
      <c r="I14" s="81">
        <v>51</v>
      </c>
      <c r="J14" s="81">
        <v>55</v>
      </c>
      <c r="K14" s="6">
        <v>55</v>
      </c>
      <c r="L14" s="5">
        <f t="shared" si="5"/>
        <v>79.6351316056214</v>
      </c>
      <c r="M14" s="6">
        <v>3</v>
      </c>
      <c r="N14" s="81">
        <v>60</v>
      </c>
      <c r="O14" s="81">
        <v>65</v>
      </c>
      <c r="P14" s="79">
        <v>70</v>
      </c>
      <c r="Q14" s="3">
        <v>65</v>
      </c>
      <c r="R14" s="2">
        <f t="shared" si="6"/>
        <v>94.1142464430071</v>
      </c>
      <c r="S14" s="3">
        <v>3</v>
      </c>
      <c r="T14" s="96">
        <f t="shared" si="7"/>
        <v>120</v>
      </c>
      <c r="U14" s="9">
        <f t="shared" si="8"/>
        <v>173.7493780486285</v>
      </c>
      <c r="V14" s="96">
        <v>3</v>
      </c>
      <c r="W14" s="61">
        <f t="shared" si="9"/>
        <v>1.447911483738571</v>
      </c>
    </row>
    <row r="15" spans="1:23" ht="15">
      <c r="A15" s="30">
        <v>4</v>
      </c>
      <c r="B15" s="235" t="s">
        <v>31</v>
      </c>
      <c r="C15" s="259">
        <v>2000</v>
      </c>
      <c r="D15" s="58" t="s">
        <v>14</v>
      </c>
      <c r="E15" s="254" t="s">
        <v>38</v>
      </c>
      <c r="F15" s="58">
        <v>61.7</v>
      </c>
      <c r="G15" s="31">
        <v>62</v>
      </c>
      <c r="H15" s="85">
        <v>45</v>
      </c>
      <c r="I15" s="79">
        <v>50</v>
      </c>
      <c r="J15" s="79">
        <v>50</v>
      </c>
      <c r="K15" s="6">
        <v>45</v>
      </c>
      <c r="L15" s="5">
        <f t="shared" si="5"/>
        <v>65.30712229031694</v>
      </c>
      <c r="M15" s="6"/>
      <c r="N15" s="81">
        <v>60</v>
      </c>
      <c r="O15" s="79">
        <v>65</v>
      </c>
      <c r="P15" s="79">
        <v>66</v>
      </c>
      <c r="Q15" s="3">
        <v>60</v>
      </c>
      <c r="R15" s="2">
        <f t="shared" si="6"/>
        <v>87.07616305375592</v>
      </c>
      <c r="S15" s="3"/>
      <c r="T15" s="96">
        <f t="shared" si="7"/>
        <v>105</v>
      </c>
      <c r="U15" s="9">
        <f t="shared" si="8"/>
        <v>152.38328534407285</v>
      </c>
      <c r="V15" s="133">
        <v>4</v>
      </c>
      <c r="W15" s="61">
        <f t="shared" si="9"/>
        <v>1.4512693842292652</v>
      </c>
    </row>
    <row r="16" spans="1:23" ht="15">
      <c r="A16" s="30">
        <v>5</v>
      </c>
      <c r="B16" s="237" t="s">
        <v>44</v>
      </c>
      <c r="C16" s="264">
        <v>2002</v>
      </c>
      <c r="D16" s="58" t="s">
        <v>14</v>
      </c>
      <c r="E16" s="265" t="s">
        <v>49</v>
      </c>
      <c r="F16" s="266">
        <v>56.2</v>
      </c>
      <c r="G16" s="32">
        <v>62</v>
      </c>
      <c r="H16" s="82">
        <v>30</v>
      </c>
      <c r="I16" s="81">
        <v>33</v>
      </c>
      <c r="J16" s="79">
        <v>37</v>
      </c>
      <c r="K16" s="6">
        <v>33</v>
      </c>
      <c r="L16" s="5">
        <f t="shared" si="5"/>
        <v>51.36147333370724</v>
      </c>
      <c r="M16" s="6"/>
      <c r="N16" s="81">
        <v>40</v>
      </c>
      <c r="O16" s="79">
        <v>43</v>
      </c>
      <c r="P16" s="81">
        <v>43</v>
      </c>
      <c r="Q16" s="3">
        <v>43</v>
      </c>
      <c r="R16" s="2">
        <f t="shared" si="6"/>
        <v>66.92555616210338</v>
      </c>
      <c r="S16" s="3"/>
      <c r="T16" s="96">
        <f t="shared" si="7"/>
        <v>76</v>
      </c>
      <c r="U16" s="9">
        <f t="shared" si="8"/>
        <v>118.28702949581061</v>
      </c>
      <c r="V16" s="133">
        <v>5</v>
      </c>
      <c r="W16" s="61">
        <f t="shared" si="9"/>
        <v>1.5564082828396133</v>
      </c>
    </row>
    <row r="17" spans="1:23" ht="15.75" thickBot="1">
      <c r="A17" s="121">
        <v>6</v>
      </c>
      <c r="B17" s="238" t="s">
        <v>96</v>
      </c>
      <c r="C17" s="280"/>
      <c r="D17" s="58" t="s">
        <v>14</v>
      </c>
      <c r="E17" s="255" t="s">
        <v>40</v>
      </c>
      <c r="F17" s="266">
        <v>59.3</v>
      </c>
      <c r="G17" s="281">
        <v>62</v>
      </c>
      <c r="H17" s="99">
        <v>22</v>
      </c>
      <c r="I17" s="84">
        <v>24</v>
      </c>
      <c r="J17" s="102">
        <v>26</v>
      </c>
      <c r="K17" s="10">
        <v>24</v>
      </c>
      <c r="L17" s="46">
        <f t="shared" si="5"/>
        <v>35.85482525564403</v>
      </c>
      <c r="M17" s="10"/>
      <c r="N17" s="102">
        <v>30</v>
      </c>
      <c r="O17" s="84">
        <v>30</v>
      </c>
      <c r="P17" s="102">
        <v>34</v>
      </c>
      <c r="Q17" s="48">
        <v>30</v>
      </c>
      <c r="R17" s="49">
        <f t="shared" si="6"/>
        <v>44.818531569555034</v>
      </c>
      <c r="S17" s="48"/>
      <c r="T17" s="105">
        <f t="shared" si="7"/>
        <v>54</v>
      </c>
      <c r="U17" s="51">
        <f t="shared" si="8"/>
        <v>80.67335682519906</v>
      </c>
      <c r="V17" s="146">
        <v>6</v>
      </c>
      <c r="W17" s="78">
        <f t="shared" si="9"/>
        <v>1.4939510523185011</v>
      </c>
    </row>
    <row r="18" spans="1:23" s="36" customFormat="1" ht="15.75" thickBot="1">
      <c r="A18" s="30">
        <v>1</v>
      </c>
      <c r="B18" s="214" t="s">
        <v>107</v>
      </c>
      <c r="C18" s="267"/>
      <c r="D18" s="58" t="s">
        <v>14</v>
      </c>
      <c r="E18" s="256" t="s">
        <v>108</v>
      </c>
      <c r="F18" s="59">
        <v>68</v>
      </c>
      <c r="G18" s="130">
        <v>69</v>
      </c>
      <c r="H18" s="80">
        <v>95</v>
      </c>
      <c r="I18" s="80">
        <v>102</v>
      </c>
      <c r="J18" s="111">
        <v>110</v>
      </c>
      <c r="K18" s="12">
        <v>102</v>
      </c>
      <c r="L18" s="12"/>
      <c r="M18" s="12">
        <v>1</v>
      </c>
      <c r="N18" s="80">
        <v>110</v>
      </c>
      <c r="O18" s="80">
        <v>120</v>
      </c>
      <c r="P18" s="111">
        <v>130</v>
      </c>
      <c r="Q18" s="15">
        <v>120</v>
      </c>
      <c r="R18" s="16">
        <f>Q18*W18</f>
        <v>162.95787570194247</v>
      </c>
      <c r="S18" s="15">
        <v>2</v>
      </c>
      <c r="T18" s="106">
        <f>Q18+K18</f>
        <v>222</v>
      </c>
      <c r="U18" s="18">
        <f>W18*T18</f>
        <v>301.4720700485936</v>
      </c>
      <c r="V18" s="106">
        <v>1</v>
      </c>
      <c r="W18" s="60">
        <f>IF(F18&lt;174.393,10^(0.794358141*((LOG10(F18/174.393))^2)),1)</f>
        <v>1.3579822975161873</v>
      </c>
    </row>
    <row r="19" spans="1:23" ht="15">
      <c r="A19" s="30">
        <v>2</v>
      </c>
      <c r="B19" s="239" t="s">
        <v>16</v>
      </c>
      <c r="C19" s="282">
        <v>2001</v>
      </c>
      <c r="D19" s="58" t="s">
        <v>14</v>
      </c>
      <c r="E19" s="256" t="s">
        <v>108</v>
      </c>
      <c r="F19" s="226">
        <v>64.8</v>
      </c>
      <c r="G19" s="224">
        <v>69</v>
      </c>
      <c r="H19" s="123">
        <v>67</v>
      </c>
      <c r="I19" s="123">
        <v>72</v>
      </c>
      <c r="J19" s="123">
        <v>75</v>
      </c>
      <c r="K19" s="64">
        <v>75</v>
      </c>
      <c r="L19" s="54">
        <f aca="true" t="shared" si="10" ref="L19:L31">K19*W19</f>
        <v>105.17358791569895</v>
      </c>
      <c r="M19" s="64">
        <v>2</v>
      </c>
      <c r="N19" s="123">
        <v>86</v>
      </c>
      <c r="O19" s="123">
        <v>92</v>
      </c>
      <c r="P19" s="123">
        <v>96</v>
      </c>
      <c r="Q19" s="55">
        <v>96</v>
      </c>
      <c r="R19" s="56">
        <f aca="true" t="shared" si="11" ref="R19:R31">Q19*W19</f>
        <v>134.62219253209466</v>
      </c>
      <c r="S19" s="55">
        <v>2</v>
      </c>
      <c r="T19" s="124">
        <f aca="true" t="shared" si="12" ref="T19:T31">Q19+K19</f>
        <v>171</v>
      </c>
      <c r="U19" s="57">
        <f aca="true" t="shared" si="13" ref="U19:U31">W19*T19</f>
        <v>239.79578044779362</v>
      </c>
      <c r="V19" s="124">
        <v>2</v>
      </c>
      <c r="W19" s="125">
        <f aca="true" t="shared" si="14" ref="W19:W31">IF(F19&lt;174.393,10^(0.794358141*((LOG10(F19/174.393))^2)),1)</f>
        <v>1.4023145055426527</v>
      </c>
    </row>
    <row r="20" spans="1:23" ht="15">
      <c r="A20" s="30">
        <v>3</v>
      </c>
      <c r="B20" s="217" t="s">
        <v>26</v>
      </c>
      <c r="C20" s="278">
        <v>1999</v>
      </c>
      <c r="D20" s="58" t="s">
        <v>14</v>
      </c>
      <c r="E20" s="255" t="s">
        <v>28</v>
      </c>
      <c r="F20" s="283">
        <v>68.6</v>
      </c>
      <c r="G20" s="71">
        <v>69</v>
      </c>
      <c r="H20" s="81">
        <v>65</v>
      </c>
      <c r="I20" s="81">
        <v>72</v>
      </c>
      <c r="J20" s="81">
        <v>75</v>
      </c>
      <c r="K20" s="6">
        <v>75</v>
      </c>
      <c r="L20" s="5">
        <f t="shared" si="10"/>
        <v>101.27161851311037</v>
      </c>
      <c r="M20" s="6">
        <v>3</v>
      </c>
      <c r="N20" s="79">
        <v>85</v>
      </c>
      <c r="O20" s="79">
        <v>85</v>
      </c>
      <c r="P20" s="81">
        <v>85</v>
      </c>
      <c r="Q20" s="3">
        <v>85</v>
      </c>
      <c r="R20" s="2">
        <f t="shared" si="11"/>
        <v>114.7745009815251</v>
      </c>
      <c r="S20" s="3">
        <v>3</v>
      </c>
      <c r="T20" s="96">
        <f t="shared" si="12"/>
        <v>160</v>
      </c>
      <c r="U20" s="9">
        <f t="shared" si="13"/>
        <v>216.04611949463546</v>
      </c>
      <c r="V20" s="96">
        <v>3</v>
      </c>
      <c r="W20" s="61">
        <f t="shared" si="14"/>
        <v>1.3502882468414716</v>
      </c>
    </row>
    <row r="21" spans="1:23" ht="15">
      <c r="A21" s="30">
        <v>4</v>
      </c>
      <c r="B21" s="217" t="s">
        <v>94</v>
      </c>
      <c r="C21" s="278"/>
      <c r="D21" s="58" t="s">
        <v>14</v>
      </c>
      <c r="E21" s="255" t="s">
        <v>63</v>
      </c>
      <c r="F21" s="58">
        <v>65.7</v>
      </c>
      <c r="G21" s="283">
        <v>69</v>
      </c>
      <c r="H21" s="81">
        <v>65</v>
      </c>
      <c r="I21" s="81">
        <v>70</v>
      </c>
      <c r="J21" s="81">
        <v>73</v>
      </c>
      <c r="K21" s="6">
        <v>73</v>
      </c>
      <c r="L21" s="5">
        <f t="shared" si="10"/>
        <v>101.41563727667395</v>
      </c>
      <c r="M21" s="6"/>
      <c r="N21" s="79">
        <v>77</v>
      </c>
      <c r="O21" s="81">
        <v>80</v>
      </c>
      <c r="P21" s="79" t="s">
        <v>97</v>
      </c>
      <c r="Q21" s="3">
        <v>80</v>
      </c>
      <c r="R21" s="2">
        <f t="shared" si="11"/>
        <v>111.14042441279337</v>
      </c>
      <c r="S21" s="3"/>
      <c r="T21" s="96">
        <f t="shared" si="12"/>
        <v>153</v>
      </c>
      <c r="U21" s="9">
        <f t="shared" si="13"/>
        <v>212.5560616894673</v>
      </c>
      <c r="V21" s="133">
        <v>4</v>
      </c>
      <c r="W21" s="61">
        <f t="shared" si="14"/>
        <v>1.389255305159917</v>
      </c>
    </row>
    <row r="22" spans="1:23" ht="15">
      <c r="A22" s="30">
        <v>5</v>
      </c>
      <c r="B22" s="240" t="s">
        <v>50</v>
      </c>
      <c r="C22" s="284"/>
      <c r="D22" s="58" t="s">
        <v>14</v>
      </c>
      <c r="E22" s="268" t="s">
        <v>53</v>
      </c>
      <c r="F22" s="69">
        <v>65.4</v>
      </c>
      <c r="G22" s="69">
        <v>69</v>
      </c>
      <c r="H22" s="89">
        <v>65</v>
      </c>
      <c r="I22" s="89">
        <v>65</v>
      </c>
      <c r="J22" s="89">
        <v>68</v>
      </c>
      <c r="K22" s="91">
        <v>68</v>
      </c>
      <c r="L22" s="5">
        <f t="shared" si="10"/>
        <v>94.76171085895952</v>
      </c>
      <c r="M22" s="6"/>
      <c r="N22" s="89">
        <v>80</v>
      </c>
      <c r="O22" s="89">
        <v>85</v>
      </c>
      <c r="P22" s="90">
        <v>90</v>
      </c>
      <c r="Q22" s="3">
        <v>85</v>
      </c>
      <c r="R22" s="2">
        <f t="shared" si="11"/>
        <v>118.4521385736994</v>
      </c>
      <c r="S22" s="3"/>
      <c r="T22" s="96">
        <f t="shared" si="12"/>
        <v>153</v>
      </c>
      <c r="U22" s="9">
        <f t="shared" si="13"/>
        <v>213.21384943265892</v>
      </c>
      <c r="V22" s="133">
        <v>5</v>
      </c>
      <c r="W22" s="61">
        <f t="shared" si="14"/>
        <v>1.393554571455287</v>
      </c>
    </row>
    <row r="23" spans="1:23" ht="15">
      <c r="A23" s="30">
        <v>6</v>
      </c>
      <c r="B23" s="235" t="s">
        <v>93</v>
      </c>
      <c r="C23" s="259">
        <v>1996</v>
      </c>
      <c r="D23" s="58" t="s">
        <v>14</v>
      </c>
      <c r="E23" s="255" t="s">
        <v>40</v>
      </c>
      <c r="F23" s="58">
        <v>65.9</v>
      </c>
      <c r="G23" s="69">
        <v>69</v>
      </c>
      <c r="H23" s="81">
        <v>62</v>
      </c>
      <c r="I23" s="81">
        <v>66</v>
      </c>
      <c r="J23" s="79">
        <v>71</v>
      </c>
      <c r="K23" s="6">
        <v>66</v>
      </c>
      <c r="L23" s="5">
        <f t="shared" si="10"/>
        <v>91.50361601505496</v>
      </c>
      <c r="M23" s="6"/>
      <c r="N23" s="81">
        <v>80</v>
      </c>
      <c r="O23" s="79">
        <v>85</v>
      </c>
      <c r="P23" s="79">
        <v>85</v>
      </c>
      <c r="Q23" s="3">
        <v>80</v>
      </c>
      <c r="R23" s="2">
        <f t="shared" si="11"/>
        <v>110.91347395764238</v>
      </c>
      <c r="S23" s="3"/>
      <c r="T23" s="96">
        <f t="shared" si="12"/>
        <v>146</v>
      </c>
      <c r="U23" s="9">
        <f t="shared" si="13"/>
        <v>202.41708997269734</v>
      </c>
      <c r="V23" s="133">
        <v>6</v>
      </c>
      <c r="W23" s="61">
        <f t="shared" si="14"/>
        <v>1.3864184244705298</v>
      </c>
    </row>
    <row r="24" spans="1:23" ht="15">
      <c r="A24" s="30">
        <v>7</v>
      </c>
      <c r="B24" s="235" t="s">
        <v>47</v>
      </c>
      <c r="C24" s="259">
        <v>1998</v>
      </c>
      <c r="D24" s="58" t="s">
        <v>14</v>
      </c>
      <c r="E24" s="255" t="s">
        <v>49</v>
      </c>
      <c r="F24" s="58">
        <v>66.6</v>
      </c>
      <c r="G24" s="58">
        <v>69</v>
      </c>
      <c r="H24" s="81">
        <v>55</v>
      </c>
      <c r="I24" s="79">
        <v>62</v>
      </c>
      <c r="J24" s="81">
        <v>65</v>
      </c>
      <c r="K24" s="6">
        <v>65</v>
      </c>
      <c r="L24" s="5">
        <f t="shared" si="10"/>
        <v>89.4835480344955</v>
      </c>
      <c r="M24" s="6"/>
      <c r="N24" s="81">
        <v>75</v>
      </c>
      <c r="O24" s="79">
        <v>80</v>
      </c>
      <c r="P24" s="81">
        <v>80</v>
      </c>
      <c r="Q24" s="3">
        <v>80</v>
      </c>
      <c r="R24" s="2">
        <f t="shared" si="11"/>
        <v>110.13359758091754</v>
      </c>
      <c r="S24" s="3"/>
      <c r="T24" s="96">
        <f t="shared" si="12"/>
        <v>145</v>
      </c>
      <c r="U24" s="9">
        <f t="shared" si="13"/>
        <v>199.61714561541305</v>
      </c>
      <c r="V24" s="133">
        <v>7</v>
      </c>
      <c r="W24" s="61">
        <f t="shared" si="14"/>
        <v>1.3766699697614693</v>
      </c>
    </row>
    <row r="25" spans="1:23" ht="15">
      <c r="A25" s="30">
        <v>8</v>
      </c>
      <c r="B25" s="217" t="s">
        <v>25</v>
      </c>
      <c r="C25" s="278">
        <v>2001</v>
      </c>
      <c r="D25" s="58" t="s">
        <v>14</v>
      </c>
      <c r="E25" s="255" t="s">
        <v>28</v>
      </c>
      <c r="F25" s="283">
        <v>66.3</v>
      </c>
      <c r="G25" s="71">
        <v>69</v>
      </c>
      <c r="H25" s="81">
        <v>60</v>
      </c>
      <c r="I25" s="81">
        <v>65</v>
      </c>
      <c r="J25" s="79">
        <v>71</v>
      </c>
      <c r="K25" s="6">
        <v>65</v>
      </c>
      <c r="L25" s="5">
        <f t="shared" si="10"/>
        <v>89.75289980490217</v>
      </c>
      <c r="M25" s="6"/>
      <c r="N25" s="81">
        <v>70</v>
      </c>
      <c r="O25" s="81">
        <v>75</v>
      </c>
      <c r="P25" s="79">
        <v>81</v>
      </c>
      <c r="Q25" s="3">
        <v>75</v>
      </c>
      <c r="R25" s="2">
        <f t="shared" si="11"/>
        <v>103.56103823642559</v>
      </c>
      <c r="S25" s="3"/>
      <c r="T25" s="96">
        <f t="shared" si="12"/>
        <v>140</v>
      </c>
      <c r="U25" s="9">
        <f t="shared" si="13"/>
        <v>193.31393804132776</v>
      </c>
      <c r="V25" s="133">
        <v>8</v>
      </c>
      <c r="W25" s="61">
        <f t="shared" si="14"/>
        <v>1.3808138431523411</v>
      </c>
    </row>
    <row r="26" spans="1:23" ht="15">
      <c r="A26" s="30">
        <v>9</v>
      </c>
      <c r="B26" s="217" t="s">
        <v>27</v>
      </c>
      <c r="C26" s="278">
        <v>2000</v>
      </c>
      <c r="D26" s="58" t="s">
        <v>14</v>
      </c>
      <c r="E26" s="255" t="s">
        <v>28</v>
      </c>
      <c r="F26" s="283">
        <v>62.9</v>
      </c>
      <c r="G26" s="71">
        <v>69</v>
      </c>
      <c r="H26" s="81">
        <v>55</v>
      </c>
      <c r="I26" s="81">
        <v>60</v>
      </c>
      <c r="J26" s="79">
        <v>62</v>
      </c>
      <c r="K26" s="6">
        <v>60</v>
      </c>
      <c r="L26" s="5">
        <f t="shared" si="10"/>
        <v>85.8929804811284</v>
      </c>
      <c r="M26" s="6"/>
      <c r="N26" s="81">
        <v>65</v>
      </c>
      <c r="O26" s="79">
        <v>70</v>
      </c>
      <c r="P26" s="81">
        <v>72</v>
      </c>
      <c r="Q26" s="3">
        <v>72</v>
      </c>
      <c r="R26" s="2">
        <f t="shared" si="11"/>
        <v>103.0715765773541</v>
      </c>
      <c r="S26" s="3"/>
      <c r="T26" s="96">
        <f t="shared" si="12"/>
        <v>132</v>
      </c>
      <c r="U26" s="9">
        <f t="shared" si="13"/>
        <v>188.96455705848248</v>
      </c>
      <c r="V26" s="133">
        <v>9</v>
      </c>
      <c r="W26" s="61">
        <f t="shared" si="14"/>
        <v>1.4315496746854734</v>
      </c>
    </row>
    <row r="27" spans="1:23" ht="15">
      <c r="A27" s="30">
        <v>10</v>
      </c>
      <c r="B27" s="235" t="s">
        <v>46</v>
      </c>
      <c r="C27" s="259">
        <v>1998</v>
      </c>
      <c r="D27" s="58" t="s">
        <v>14</v>
      </c>
      <c r="E27" s="255" t="s">
        <v>49</v>
      </c>
      <c r="F27" s="58">
        <v>63.1</v>
      </c>
      <c r="G27" s="283">
        <v>69</v>
      </c>
      <c r="H27" s="79">
        <v>50</v>
      </c>
      <c r="I27" s="81">
        <v>50</v>
      </c>
      <c r="J27" s="79">
        <v>58</v>
      </c>
      <c r="K27" s="6">
        <v>50</v>
      </c>
      <c r="L27" s="5">
        <f t="shared" si="10"/>
        <v>71.41802938391758</v>
      </c>
      <c r="M27" s="6"/>
      <c r="N27" s="81">
        <v>70</v>
      </c>
      <c r="O27" s="81">
        <v>75</v>
      </c>
      <c r="P27" s="81">
        <v>80</v>
      </c>
      <c r="Q27" s="3">
        <v>80</v>
      </c>
      <c r="R27" s="2">
        <f t="shared" si="11"/>
        <v>114.26884701426813</v>
      </c>
      <c r="S27" s="3"/>
      <c r="T27" s="96">
        <f t="shared" si="12"/>
        <v>130</v>
      </c>
      <c r="U27" s="9">
        <f t="shared" si="13"/>
        <v>185.68687639818572</v>
      </c>
      <c r="V27" s="133">
        <v>10</v>
      </c>
      <c r="W27" s="61">
        <f t="shared" si="14"/>
        <v>1.4283605876783516</v>
      </c>
    </row>
    <row r="28" spans="1:23" ht="15">
      <c r="A28" s="30">
        <v>11</v>
      </c>
      <c r="B28" s="240" t="s">
        <v>91</v>
      </c>
      <c r="C28" s="284"/>
      <c r="D28" s="58" t="s">
        <v>14</v>
      </c>
      <c r="E28" s="268" t="s">
        <v>49</v>
      </c>
      <c r="F28" s="69">
        <v>64</v>
      </c>
      <c r="G28" s="285">
        <v>69</v>
      </c>
      <c r="H28" s="81">
        <v>50</v>
      </c>
      <c r="I28" s="81">
        <v>56</v>
      </c>
      <c r="J28" s="79">
        <v>62</v>
      </c>
      <c r="K28" s="115">
        <v>56</v>
      </c>
      <c r="L28" s="116">
        <f t="shared" si="10"/>
        <v>79.20302804967335</v>
      </c>
      <c r="M28" s="115"/>
      <c r="N28" s="81">
        <v>65</v>
      </c>
      <c r="O28" s="81">
        <v>70</v>
      </c>
      <c r="P28" s="79">
        <v>75</v>
      </c>
      <c r="Q28" s="115">
        <v>70</v>
      </c>
      <c r="R28" s="2">
        <f t="shared" si="11"/>
        <v>99.0037850620917</v>
      </c>
      <c r="S28" s="3"/>
      <c r="T28" s="96">
        <f t="shared" si="12"/>
        <v>126</v>
      </c>
      <c r="U28" s="9">
        <f t="shared" si="13"/>
        <v>178.20681311176506</v>
      </c>
      <c r="V28" s="133">
        <v>11</v>
      </c>
      <c r="W28" s="61">
        <f t="shared" si="14"/>
        <v>1.4143397866013099</v>
      </c>
    </row>
    <row r="29" spans="1:23" ht="15">
      <c r="A29" s="30">
        <v>12</v>
      </c>
      <c r="B29" s="217" t="s">
        <v>62</v>
      </c>
      <c r="C29" s="278"/>
      <c r="D29" s="58" t="s">
        <v>14</v>
      </c>
      <c r="E29" s="255" t="s">
        <v>63</v>
      </c>
      <c r="F29" s="58">
        <v>67.2</v>
      </c>
      <c r="G29" s="283">
        <v>69</v>
      </c>
      <c r="H29" s="81">
        <v>46</v>
      </c>
      <c r="I29" s="81">
        <v>50</v>
      </c>
      <c r="J29" s="81">
        <v>53</v>
      </c>
      <c r="K29" s="6">
        <v>53</v>
      </c>
      <c r="L29" s="5">
        <f t="shared" si="10"/>
        <v>72.53218938074268</v>
      </c>
      <c r="M29" s="6"/>
      <c r="N29" s="81">
        <v>60</v>
      </c>
      <c r="O29" s="81">
        <v>63</v>
      </c>
      <c r="P29" s="79">
        <v>66</v>
      </c>
      <c r="Q29" s="3">
        <v>63</v>
      </c>
      <c r="R29" s="2">
        <f t="shared" si="11"/>
        <v>86.21750813182621</v>
      </c>
      <c r="S29" s="3"/>
      <c r="T29" s="96">
        <f t="shared" si="12"/>
        <v>116</v>
      </c>
      <c r="U29" s="9">
        <f t="shared" si="13"/>
        <v>158.74969751256887</v>
      </c>
      <c r="V29" s="133">
        <v>12</v>
      </c>
      <c r="W29" s="61">
        <f t="shared" si="14"/>
        <v>1.3685318751083524</v>
      </c>
    </row>
    <row r="30" spans="1:23" ht="15.75" thickBot="1">
      <c r="A30" s="30">
        <v>13</v>
      </c>
      <c r="B30" s="235" t="s">
        <v>32</v>
      </c>
      <c r="C30" s="259">
        <v>2000</v>
      </c>
      <c r="D30" s="58" t="s">
        <v>14</v>
      </c>
      <c r="E30" s="254" t="s">
        <v>38</v>
      </c>
      <c r="F30" s="58">
        <v>63.4</v>
      </c>
      <c r="G30" s="69">
        <v>69</v>
      </c>
      <c r="H30" s="81">
        <v>45</v>
      </c>
      <c r="I30" s="81">
        <v>51</v>
      </c>
      <c r="J30" s="79">
        <v>55</v>
      </c>
      <c r="K30" s="6">
        <v>51</v>
      </c>
      <c r="L30" s="5">
        <f t="shared" si="10"/>
        <v>72.60500431625668</v>
      </c>
      <c r="M30" s="6"/>
      <c r="N30" s="79">
        <v>60</v>
      </c>
      <c r="O30" s="81">
        <v>60</v>
      </c>
      <c r="P30" s="79">
        <v>65</v>
      </c>
      <c r="Q30" s="3">
        <v>60</v>
      </c>
      <c r="R30" s="2">
        <f t="shared" si="11"/>
        <v>85.41765213677257</v>
      </c>
      <c r="S30" s="3"/>
      <c r="T30" s="96">
        <f t="shared" si="12"/>
        <v>111</v>
      </c>
      <c r="U30" s="9">
        <f t="shared" si="13"/>
        <v>158.02265645302927</v>
      </c>
      <c r="V30" s="133">
        <v>13</v>
      </c>
      <c r="W30" s="61">
        <f t="shared" si="14"/>
        <v>1.4236275356128762</v>
      </c>
    </row>
    <row r="31" spans="1:23" ht="15.75" thickBot="1">
      <c r="A31" s="30">
        <v>14</v>
      </c>
      <c r="B31" s="241" t="s">
        <v>19</v>
      </c>
      <c r="C31" s="269"/>
      <c r="D31" s="58" t="s">
        <v>14</v>
      </c>
      <c r="E31" s="256" t="s">
        <v>108</v>
      </c>
      <c r="F31" s="62">
        <v>64.5</v>
      </c>
      <c r="G31" s="113">
        <v>69</v>
      </c>
      <c r="H31" s="101">
        <v>32</v>
      </c>
      <c r="I31" s="83">
        <v>35</v>
      </c>
      <c r="J31" s="101">
        <v>38</v>
      </c>
      <c r="K31" s="8">
        <v>35</v>
      </c>
      <c r="L31" s="21">
        <f t="shared" si="10"/>
        <v>49.23719368564347</v>
      </c>
      <c r="M31" s="8"/>
      <c r="N31" s="83">
        <v>48</v>
      </c>
      <c r="O31" s="83">
        <v>51</v>
      </c>
      <c r="P31" s="83">
        <v>55</v>
      </c>
      <c r="Q31" s="23">
        <v>55</v>
      </c>
      <c r="R31" s="24">
        <f t="shared" si="11"/>
        <v>77.37273293458259</v>
      </c>
      <c r="S31" s="23"/>
      <c r="T31" s="107">
        <f t="shared" si="12"/>
        <v>90</v>
      </c>
      <c r="U31" s="26">
        <f t="shared" si="13"/>
        <v>126.60992662022605</v>
      </c>
      <c r="V31" s="134">
        <v>14</v>
      </c>
      <c r="W31" s="63">
        <f t="shared" si="14"/>
        <v>1.4067769624469562</v>
      </c>
    </row>
    <row r="32" spans="1:23" ht="15">
      <c r="A32" s="30">
        <v>1</v>
      </c>
      <c r="B32" s="242" t="s">
        <v>54</v>
      </c>
      <c r="C32" s="267">
        <v>2000</v>
      </c>
      <c r="D32" s="58" t="s">
        <v>14</v>
      </c>
      <c r="E32" s="256" t="s">
        <v>55</v>
      </c>
      <c r="F32" s="130">
        <v>70.6</v>
      </c>
      <c r="G32" s="137">
        <v>77</v>
      </c>
      <c r="H32" s="128">
        <v>80</v>
      </c>
      <c r="I32" s="136">
        <v>85</v>
      </c>
      <c r="J32" s="136">
        <v>90</v>
      </c>
      <c r="K32" s="27">
        <v>90</v>
      </c>
      <c r="L32" s="13">
        <f aca="true" t="shared" si="15" ref="L32:L39">K32*W32</f>
        <v>119.33237453024962</v>
      </c>
      <c r="M32" s="14">
        <v>1</v>
      </c>
      <c r="N32" s="129">
        <v>110</v>
      </c>
      <c r="O32" s="111">
        <v>116</v>
      </c>
      <c r="P32" s="80">
        <v>118</v>
      </c>
      <c r="Q32" s="15">
        <v>118</v>
      </c>
      <c r="R32" s="16">
        <f aca="true" t="shared" si="16" ref="R32:R39">Q32*W32</f>
        <v>156.45800216188283</v>
      </c>
      <c r="S32" s="17">
        <v>1</v>
      </c>
      <c r="T32" s="118">
        <f aca="true" t="shared" si="17" ref="T32:T38">Q32+K32</f>
        <v>208</v>
      </c>
      <c r="U32" s="18">
        <f aca="true" t="shared" si="18" ref="U32:U39">W32*T32</f>
        <v>275.7903766921325</v>
      </c>
      <c r="V32" s="108">
        <v>1</v>
      </c>
      <c r="W32" s="19">
        <f aca="true" t="shared" si="19" ref="W32:W39">IF(F32&lt;174.393,10^(0.794358141*((LOG10(F32/174.393))^2)),1)</f>
        <v>1.3259152725583292</v>
      </c>
    </row>
    <row r="33" spans="1:23" ht="15.75" thickBot="1">
      <c r="A33" s="30">
        <v>2</v>
      </c>
      <c r="B33" s="217" t="s">
        <v>22</v>
      </c>
      <c r="C33" s="278">
        <v>1998</v>
      </c>
      <c r="D33" s="58" t="s">
        <v>14</v>
      </c>
      <c r="E33" s="255" t="s">
        <v>28</v>
      </c>
      <c r="F33" s="283">
        <v>72.8</v>
      </c>
      <c r="G33" s="286">
        <v>77</v>
      </c>
      <c r="H33" s="99">
        <v>90</v>
      </c>
      <c r="I33" s="102">
        <v>95</v>
      </c>
      <c r="J33" s="102">
        <v>95</v>
      </c>
      <c r="K33" s="10">
        <v>90</v>
      </c>
      <c r="L33" s="5">
        <f t="shared" si="15"/>
        <v>117.10743772883083</v>
      </c>
      <c r="M33" s="7">
        <v>2</v>
      </c>
      <c r="N33" s="94">
        <v>111</v>
      </c>
      <c r="O33" s="79">
        <v>116</v>
      </c>
      <c r="P33" s="81">
        <v>116</v>
      </c>
      <c r="Q33" s="3">
        <v>116</v>
      </c>
      <c r="R33" s="2">
        <f t="shared" si="16"/>
        <v>150.93847529493752</v>
      </c>
      <c r="S33" s="4">
        <v>2</v>
      </c>
      <c r="T33" s="119">
        <f t="shared" si="17"/>
        <v>206</v>
      </c>
      <c r="U33" s="9">
        <f t="shared" si="18"/>
        <v>268.0459130237683</v>
      </c>
      <c r="V33" s="109">
        <v>2</v>
      </c>
      <c r="W33" s="20">
        <f t="shared" si="19"/>
        <v>1.3011937525425648</v>
      </c>
    </row>
    <row r="34" spans="1:23" ht="15">
      <c r="A34" s="30">
        <v>3</v>
      </c>
      <c r="B34" s="243" t="s">
        <v>17</v>
      </c>
      <c r="C34" s="270">
        <v>97</v>
      </c>
      <c r="D34" s="58" t="s">
        <v>14</v>
      </c>
      <c r="E34" s="256" t="s">
        <v>108</v>
      </c>
      <c r="F34" s="58">
        <v>70.8</v>
      </c>
      <c r="G34" s="286">
        <v>77</v>
      </c>
      <c r="H34" s="99">
        <v>85</v>
      </c>
      <c r="I34" s="102">
        <v>91</v>
      </c>
      <c r="J34" s="102">
        <v>95</v>
      </c>
      <c r="K34" s="10">
        <v>85</v>
      </c>
      <c r="L34" s="5">
        <f t="shared" si="15"/>
        <v>112.50436361214412</v>
      </c>
      <c r="M34" s="7">
        <v>3</v>
      </c>
      <c r="N34" s="94">
        <v>105</v>
      </c>
      <c r="O34" s="81">
        <v>110</v>
      </c>
      <c r="P34" s="79">
        <v>115</v>
      </c>
      <c r="Q34" s="3">
        <v>110</v>
      </c>
      <c r="R34" s="2">
        <f t="shared" si="16"/>
        <v>145.59388232159827</v>
      </c>
      <c r="S34" s="4">
        <v>3</v>
      </c>
      <c r="T34" s="119">
        <f t="shared" si="17"/>
        <v>195</v>
      </c>
      <c r="U34" s="9">
        <f t="shared" si="18"/>
        <v>258.09824593374236</v>
      </c>
      <c r="V34" s="109">
        <v>3</v>
      </c>
      <c r="W34" s="20">
        <f t="shared" si="19"/>
        <v>1.323580748378166</v>
      </c>
    </row>
    <row r="35" spans="1:23" ht="15">
      <c r="A35" s="30">
        <v>4</v>
      </c>
      <c r="B35" s="235" t="s">
        <v>33</v>
      </c>
      <c r="C35" s="259">
        <v>1999</v>
      </c>
      <c r="D35" s="58" t="s">
        <v>14</v>
      </c>
      <c r="E35" s="254" t="s">
        <v>38</v>
      </c>
      <c r="F35" s="58">
        <v>72.3</v>
      </c>
      <c r="G35" s="31">
        <v>77</v>
      </c>
      <c r="H35" s="99">
        <v>67</v>
      </c>
      <c r="I35" s="84">
        <v>72</v>
      </c>
      <c r="J35" s="102">
        <v>75</v>
      </c>
      <c r="K35" s="10">
        <v>72</v>
      </c>
      <c r="L35" s="5">
        <f t="shared" si="15"/>
        <v>94.07748051366563</v>
      </c>
      <c r="M35" s="7"/>
      <c r="N35" s="94">
        <v>95</v>
      </c>
      <c r="O35" s="81">
        <v>100</v>
      </c>
      <c r="P35" s="81">
        <v>106</v>
      </c>
      <c r="Q35" s="3">
        <v>106</v>
      </c>
      <c r="R35" s="2">
        <f t="shared" si="16"/>
        <v>138.50295742289663</v>
      </c>
      <c r="S35" s="4"/>
      <c r="T35" s="119">
        <f t="shared" si="17"/>
        <v>178</v>
      </c>
      <c r="U35" s="9">
        <f t="shared" si="18"/>
        <v>232.58043793656228</v>
      </c>
      <c r="V35" s="140">
        <v>4</v>
      </c>
      <c r="W35" s="20">
        <f t="shared" si="19"/>
        <v>1.3066316738009116</v>
      </c>
    </row>
    <row r="36" spans="1:23" ht="15">
      <c r="A36" s="30">
        <v>5</v>
      </c>
      <c r="B36" s="217" t="s">
        <v>83</v>
      </c>
      <c r="C36" s="278"/>
      <c r="D36" s="58" t="s">
        <v>14</v>
      </c>
      <c r="E36" s="255" t="s">
        <v>63</v>
      </c>
      <c r="F36" s="58">
        <v>73.3</v>
      </c>
      <c r="G36" s="279">
        <v>77</v>
      </c>
      <c r="H36" s="99">
        <v>70</v>
      </c>
      <c r="I36" s="84">
        <v>75</v>
      </c>
      <c r="J36" s="84">
        <v>80</v>
      </c>
      <c r="K36" s="10">
        <v>80</v>
      </c>
      <c r="L36" s="5">
        <f t="shared" si="15"/>
        <v>103.66859869986209</v>
      </c>
      <c r="M36" s="7"/>
      <c r="N36" s="94">
        <v>90</v>
      </c>
      <c r="O36" s="81">
        <v>95</v>
      </c>
      <c r="P36" s="79">
        <v>100</v>
      </c>
      <c r="Q36" s="3">
        <v>95</v>
      </c>
      <c r="R36" s="2">
        <f t="shared" si="16"/>
        <v>123.10646095608624</v>
      </c>
      <c r="S36" s="4"/>
      <c r="T36" s="119">
        <f t="shared" si="17"/>
        <v>175</v>
      </c>
      <c r="U36" s="9">
        <f t="shared" si="18"/>
        <v>226.77505965594833</v>
      </c>
      <c r="V36" s="140">
        <v>5</v>
      </c>
      <c r="W36" s="20">
        <f t="shared" si="19"/>
        <v>1.2958574837482761</v>
      </c>
    </row>
    <row r="37" spans="1:23" ht="15">
      <c r="A37" s="30">
        <v>6</v>
      </c>
      <c r="B37" s="235" t="s">
        <v>98</v>
      </c>
      <c r="C37" s="259">
        <v>2000</v>
      </c>
      <c r="D37" s="58" t="s">
        <v>14</v>
      </c>
      <c r="E37" s="254" t="s">
        <v>92</v>
      </c>
      <c r="F37" s="58">
        <v>77</v>
      </c>
      <c r="G37" s="31">
        <v>77</v>
      </c>
      <c r="H37" s="99">
        <v>50</v>
      </c>
      <c r="I37" s="102">
        <v>55</v>
      </c>
      <c r="J37" s="84">
        <v>55</v>
      </c>
      <c r="K37" s="10">
        <v>55</v>
      </c>
      <c r="L37" s="5">
        <f t="shared" si="15"/>
        <v>69.26172275919313</v>
      </c>
      <c r="M37" s="7"/>
      <c r="N37" s="94">
        <v>60</v>
      </c>
      <c r="O37" s="81">
        <v>65</v>
      </c>
      <c r="P37" s="79">
        <v>70</v>
      </c>
      <c r="Q37" s="3">
        <v>65</v>
      </c>
      <c r="R37" s="2">
        <f t="shared" si="16"/>
        <v>81.85476326086462</v>
      </c>
      <c r="S37" s="4"/>
      <c r="T37" s="119">
        <f t="shared" si="17"/>
        <v>120</v>
      </c>
      <c r="U37" s="9">
        <f t="shared" si="18"/>
        <v>151.11648602005775</v>
      </c>
      <c r="V37" s="140">
        <v>6</v>
      </c>
      <c r="W37" s="20">
        <f t="shared" si="19"/>
        <v>1.259304050167148</v>
      </c>
    </row>
    <row r="38" spans="1:23" ht="15">
      <c r="A38" s="30">
        <v>7</v>
      </c>
      <c r="B38" s="244" t="s">
        <v>43</v>
      </c>
      <c r="C38" s="270">
        <v>2002</v>
      </c>
      <c r="D38" s="58" t="s">
        <v>14</v>
      </c>
      <c r="E38" s="255" t="s">
        <v>49</v>
      </c>
      <c r="F38" s="58">
        <v>73.3</v>
      </c>
      <c r="G38" s="138">
        <v>77</v>
      </c>
      <c r="H38" s="99">
        <v>40</v>
      </c>
      <c r="I38" s="84">
        <v>45</v>
      </c>
      <c r="J38" s="102">
        <v>48</v>
      </c>
      <c r="K38" s="10">
        <v>45</v>
      </c>
      <c r="L38" s="5">
        <f t="shared" si="15"/>
        <v>58.31358676867243</v>
      </c>
      <c r="M38" s="7"/>
      <c r="N38" s="94">
        <v>50</v>
      </c>
      <c r="O38" s="81">
        <v>55</v>
      </c>
      <c r="P38" s="81">
        <v>60</v>
      </c>
      <c r="Q38" s="3">
        <v>60</v>
      </c>
      <c r="R38" s="2">
        <f t="shared" si="16"/>
        <v>77.75144902489657</v>
      </c>
      <c r="S38" s="4"/>
      <c r="T38" s="119">
        <f t="shared" si="17"/>
        <v>105</v>
      </c>
      <c r="U38" s="9">
        <f t="shared" si="18"/>
        <v>136.065035793569</v>
      </c>
      <c r="V38" s="140">
        <v>7</v>
      </c>
      <c r="W38" s="20">
        <f t="shared" si="19"/>
        <v>1.2958574837482761</v>
      </c>
    </row>
    <row r="39" spans="1:23" ht="15.75" thickBot="1">
      <c r="A39" s="121">
        <v>8</v>
      </c>
      <c r="B39" s="237" t="s">
        <v>88</v>
      </c>
      <c r="C39" s="264">
        <v>1998</v>
      </c>
      <c r="D39" s="58" t="s">
        <v>14</v>
      </c>
      <c r="E39" s="255" t="s">
        <v>40</v>
      </c>
      <c r="F39" s="266">
        <v>74.5</v>
      </c>
      <c r="G39" s="135">
        <v>77</v>
      </c>
      <c r="H39" s="110">
        <v>42</v>
      </c>
      <c r="I39" s="84">
        <v>42</v>
      </c>
      <c r="J39" s="84">
        <v>45</v>
      </c>
      <c r="K39" s="10">
        <v>45</v>
      </c>
      <c r="L39" s="46">
        <f t="shared" si="15"/>
        <v>57.75528852753129</v>
      </c>
      <c r="M39" s="47"/>
      <c r="N39" s="139">
        <v>52</v>
      </c>
      <c r="O39" s="102">
        <v>55</v>
      </c>
      <c r="P39" s="84">
        <v>55</v>
      </c>
      <c r="Q39" s="48">
        <v>55</v>
      </c>
      <c r="R39" s="49">
        <f t="shared" si="16"/>
        <v>70.58979708920492</v>
      </c>
      <c r="S39" s="50"/>
      <c r="T39" s="120">
        <v>100</v>
      </c>
      <c r="U39" s="51">
        <f t="shared" si="18"/>
        <v>128.3450856167362</v>
      </c>
      <c r="V39" s="141">
        <v>8</v>
      </c>
      <c r="W39" s="35">
        <f t="shared" si="19"/>
        <v>1.283450856167362</v>
      </c>
    </row>
    <row r="40" spans="1:23" ht="15.75" thickBot="1">
      <c r="A40" s="131">
        <v>1</v>
      </c>
      <c r="B40" s="245" t="s">
        <v>21</v>
      </c>
      <c r="C40" s="276">
        <v>1997</v>
      </c>
      <c r="D40" s="58" t="s">
        <v>14</v>
      </c>
      <c r="E40" s="253" t="s">
        <v>28</v>
      </c>
      <c r="F40" s="287">
        <v>83.5</v>
      </c>
      <c r="G40" s="130">
        <v>85</v>
      </c>
      <c r="H40" s="80">
        <v>115</v>
      </c>
      <c r="I40" s="80">
        <v>125</v>
      </c>
      <c r="J40" s="80">
        <v>131</v>
      </c>
      <c r="K40" s="12">
        <v>131</v>
      </c>
      <c r="L40" s="13">
        <f>K40*W40</f>
        <v>157.95506438790568</v>
      </c>
      <c r="M40" s="12">
        <v>1</v>
      </c>
      <c r="N40" s="80">
        <v>150</v>
      </c>
      <c r="O40" s="80">
        <v>160</v>
      </c>
      <c r="P40" s="80">
        <v>170</v>
      </c>
      <c r="Q40" s="15">
        <v>170</v>
      </c>
      <c r="R40" s="16">
        <f>Q40*W40</f>
        <v>204.97985454919058</v>
      </c>
      <c r="S40" s="15">
        <v>1</v>
      </c>
      <c r="T40" s="106">
        <f>Q40+K40</f>
        <v>301</v>
      </c>
      <c r="U40" s="18">
        <f>W40*T40</f>
        <v>362.93491893709626</v>
      </c>
      <c r="V40" s="106">
        <v>1</v>
      </c>
      <c r="W40" s="60">
        <f>IF(F40&lt;174.393,10^(0.794358141*((LOG10(F40/174.393))^2)),1)</f>
        <v>1.2057638502893564</v>
      </c>
    </row>
    <row r="41" spans="1:23" ht="15">
      <c r="A41" s="131">
        <v>2</v>
      </c>
      <c r="B41" s="246" t="s">
        <v>18</v>
      </c>
      <c r="C41" s="270">
        <v>96</v>
      </c>
      <c r="D41" s="58" t="s">
        <v>14</v>
      </c>
      <c r="E41" s="256" t="s">
        <v>108</v>
      </c>
      <c r="F41" s="58">
        <v>82.6</v>
      </c>
      <c r="G41" s="71">
        <v>85</v>
      </c>
      <c r="H41" s="81">
        <v>76</v>
      </c>
      <c r="I41" s="79">
        <v>80</v>
      </c>
      <c r="J41" s="81">
        <v>80</v>
      </c>
      <c r="K41" s="6">
        <v>80</v>
      </c>
      <c r="L41" s="5">
        <f>K41*W41</f>
        <v>96.99768333659509</v>
      </c>
      <c r="M41" s="6">
        <v>2</v>
      </c>
      <c r="N41" s="81">
        <v>95</v>
      </c>
      <c r="O41" s="81">
        <v>100</v>
      </c>
      <c r="P41" s="81">
        <v>105</v>
      </c>
      <c r="Q41" s="3">
        <v>105</v>
      </c>
      <c r="R41" s="2">
        <f>Q41*W41</f>
        <v>127.30945937928107</v>
      </c>
      <c r="S41" s="3">
        <v>2</v>
      </c>
      <c r="T41" s="96">
        <f>Q41+K41</f>
        <v>185</v>
      </c>
      <c r="U41" s="9">
        <f>W41*T41</f>
        <v>224.30714271587615</v>
      </c>
      <c r="V41" s="96">
        <v>2</v>
      </c>
      <c r="W41" s="61">
        <f>IF(F41&lt;174.393,10^(0.794358141*((LOG10(F41/174.393))^2)),1)</f>
        <v>1.2124710417074387</v>
      </c>
    </row>
    <row r="42" spans="1:23" ht="15">
      <c r="A42" s="131">
        <v>3</v>
      </c>
      <c r="B42" s="247" t="s">
        <v>34</v>
      </c>
      <c r="C42" s="259">
        <v>2000</v>
      </c>
      <c r="D42" s="58" t="s">
        <v>14</v>
      </c>
      <c r="E42" s="254" t="s">
        <v>38</v>
      </c>
      <c r="F42" s="58">
        <v>82.9</v>
      </c>
      <c r="G42" s="69">
        <v>85</v>
      </c>
      <c r="H42" s="81">
        <v>70</v>
      </c>
      <c r="I42" s="79">
        <v>75</v>
      </c>
      <c r="J42" s="79">
        <v>75</v>
      </c>
      <c r="K42" s="6">
        <v>70</v>
      </c>
      <c r="L42" s="5">
        <f>K42*W42</f>
        <v>84.71485169311352</v>
      </c>
      <c r="M42" s="6">
        <v>3</v>
      </c>
      <c r="N42" s="81">
        <v>90</v>
      </c>
      <c r="O42" s="79">
        <v>95</v>
      </c>
      <c r="P42" s="79">
        <v>95</v>
      </c>
      <c r="Q42" s="3">
        <v>90</v>
      </c>
      <c r="R42" s="2">
        <f>Q42*W42</f>
        <v>108.91909503400309</v>
      </c>
      <c r="S42" s="3"/>
      <c r="T42" s="96">
        <f>Q42+K42</f>
        <v>160</v>
      </c>
      <c r="U42" s="9">
        <f>W42*T42</f>
        <v>193.6339467271166</v>
      </c>
      <c r="V42" s="96">
        <v>3</v>
      </c>
      <c r="W42" s="61">
        <f>IF(F42&lt;174.393,10^(0.794358141*((LOG10(F42/174.393))^2)),1)</f>
        <v>1.2102121670444788</v>
      </c>
    </row>
    <row r="43" spans="1:23" ht="15.75" thickBot="1">
      <c r="A43" s="131">
        <v>4</v>
      </c>
      <c r="B43" s="247" t="s">
        <v>37</v>
      </c>
      <c r="C43" s="259">
        <v>1996</v>
      </c>
      <c r="D43" s="58" t="s">
        <v>14</v>
      </c>
      <c r="E43" s="254" t="s">
        <v>38</v>
      </c>
      <c r="F43" s="58">
        <v>81.2</v>
      </c>
      <c r="G43" s="58">
        <v>85</v>
      </c>
      <c r="H43" s="81">
        <v>55</v>
      </c>
      <c r="I43" s="81">
        <v>60</v>
      </c>
      <c r="J43" s="79">
        <v>65</v>
      </c>
      <c r="K43" s="6">
        <v>60</v>
      </c>
      <c r="L43" s="5">
        <f>K43*W43</f>
        <v>73.3997112966692</v>
      </c>
      <c r="M43" s="6"/>
      <c r="N43" s="81">
        <v>85</v>
      </c>
      <c r="O43" s="81">
        <v>91</v>
      </c>
      <c r="P43" s="81">
        <v>95</v>
      </c>
      <c r="Q43" s="3">
        <v>95</v>
      </c>
      <c r="R43" s="2">
        <f>Q43*W43</f>
        <v>116.21620955305957</v>
      </c>
      <c r="S43" s="3">
        <v>3</v>
      </c>
      <c r="T43" s="96">
        <f>Q43+K43</f>
        <v>155</v>
      </c>
      <c r="U43" s="9">
        <f>W43*T43</f>
        <v>189.61592084972878</v>
      </c>
      <c r="V43" s="133">
        <v>4</v>
      </c>
      <c r="W43" s="61">
        <f>IF(F43&lt;174.393,10^(0.794358141*((LOG10(F43/174.393))^2)),1)</f>
        <v>1.2233285216111534</v>
      </c>
    </row>
    <row r="44" spans="1:23" ht="15.75" thickBot="1">
      <c r="A44" s="132">
        <v>5</v>
      </c>
      <c r="B44" s="248" t="s">
        <v>101</v>
      </c>
      <c r="C44" s="262">
        <v>98</v>
      </c>
      <c r="D44" s="58" t="s">
        <v>14</v>
      </c>
      <c r="E44" s="256" t="s">
        <v>108</v>
      </c>
      <c r="F44" s="62">
        <v>78.7</v>
      </c>
      <c r="G44" s="113">
        <v>85</v>
      </c>
      <c r="H44" s="83">
        <v>58</v>
      </c>
      <c r="I44" s="83">
        <v>60</v>
      </c>
      <c r="J44" s="83">
        <v>63</v>
      </c>
      <c r="K44" s="8">
        <v>63</v>
      </c>
      <c r="L44" s="21">
        <f>K44*W44</f>
        <v>78.37780486773902</v>
      </c>
      <c r="M44" s="8"/>
      <c r="N44" s="101">
        <v>75</v>
      </c>
      <c r="O44" s="101">
        <v>75</v>
      </c>
      <c r="P44" s="101">
        <v>75</v>
      </c>
      <c r="Q44" s="23">
        <v>0</v>
      </c>
      <c r="R44" s="24">
        <f>Q44*W44</f>
        <v>0</v>
      </c>
      <c r="S44" s="23"/>
      <c r="T44" s="107">
        <v>0</v>
      </c>
      <c r="U44" s="26">
        <f>W44*T44</f>
        <v>0</v>
      </c>
      <c r="V44" s="134">
        <v>5</v>
      </c>
      <c r="W44" s="63">
        <f>IF(F44&lt;174.393,10^(0.794358141*((LOG10(F44/174.393))^2)),1)</f>
        <v>1.244092140757762</v>
      </c>
    </row>
    <row r="45" spans="1:23" ht="15">
      <c r="A45" s="122">
        <v>1</v>
      </c>
      <c r="B45" s="219" t="s">
        <v>58</v>
      </c>
      <c r="C45" s="276"/>
      <c r="D45" s="58" t="s">
        <v>14</v>
      </c>
      <c r="E45" s="253" t="s">
        <v>63</v>
      </c>
      <c r="F45" s="59">
        <v>85.2</v>
      </c>
      <c r="G45" s="287">
        <v>94</v>
      </c>
      <c r="H45" s="80">
        <v>100</v>
      </c>
      <c r="I45" s="80">
        <v>107</v>
      </c>
      <c r="J45" s="111">
        <v>111</v>
      </c>
      <c r="K45" s="12">
        <v>107</v>
      </c>
      <c r="L45" s="13">
        <f aca="true" t="shared" si="20" ref="L45:L50">K45*W45</f>
        <v>127.72005478626464</v>
      </c>
      <c r="M45" s="12">
        <v>1</v>
      </c>
      <c r="N45" s="80">
        <v>130</v>
      </c>
      <c r="O45" s="111">
        <v>135</v>
      </c>
      <c r="P45" s="80">
        <v>136</v>
      </c>
      <c r="Q45" s="15">
        <v>136</v>
      </c>
      <c r="R45" s="16">
        <f aca="true" t="shared" si="21" ref="R45:R50">Q45*W45</f>
        <v>162.33577056945788</v>
      </c>
      <c r="S45" s="15">
        <v>1</v>
      </c>
      <c r="T45" s="106">
        <f aca="true" t="shared" si="22" ref="T45:T50">Q45+K45</f>
        <v>243</v>
      </c>
      <c r="U45" s="18">
        <f aca="true" t="shared" si="23" ref="U45:U50">W45*T45</f>
        <v>290.0558253557225</v>
      </c>
      <c r="V45" s="106">
        <v>1</v>
      </c>
      <c r="W45" s="60">
        <f aca="true" t="shared" si="24" ref="W45:W50">IF(F45&lt;174.393,10^(0.794358141*((LOG10(F45/174.393))^2)),1)</f>
        <v>1.193645371834249</v>
      </c>
    </row>
    <row r="46" spans="1:23" ht="15">
      <c r="A46" s="30">
        <v>2</v>
      </c>
      <c r="B46" s="217" t="s">
        <v>59</v>
      </c>
      <c r="C46" s="278"/>
      <c r="D46" s="58" t="s">
        <v>14</v>
      </c>
      <c r="E46" s="255" t="s">
        <v>63</v>
      </c>
      <c r="F46" s="58">
        <v>91.3</v>
      </c>
      <c r="G46" s="283">
        <v>94</v>
      </c>
      <c r="H46" s="81">
        <v>80</v>
      </c>
      <c r="I46" s="79">
        <v>85</v>
      </c>
      <c r="J46" s="79">
        <v>85</v>
      </c>
      <c r="K46" s="6">
        <v>80</v>
      </c>
      <c r="L46" s="5">
        <f t="shared" si="20"/>
        <v>92.43561111915925</v>
      </c>
      <c r="M46" s="6"/>
      <c r="N46" s="81">
        <v>105</v>
      </c>
      <c r="O46" s="79">
        <v>110</v>
      </c>
      <c r="P46" s="81">
        <v>110</v>
      </c>
      <c r="Q46" s="3">
        <v>110</v>
      </c>
      <c r="R46" s="2">
        <f t="shared" si="21"/>
        <v>127.09896528884397</v>
      </c>
      <c r="S46" s="3">
        <v>2</v>
      </c>
      <c r="T46" s="96">
        <f t="shared" si="22"/>
        <v>190</v>
      </c>
      <c r="U46" s="9">
        <f t="shared" si="23"/>
        <v>219.53457640800323</v>
      </c>
      <c r="V46" s="96">
        <v>2</v>
      </c>
      <c r="W46" s="61">
        <f t="shared" si="24"/>
        <v>1.1554451389894906</v>
      </c>
    </row>
    <row r="47" spans="1:23" ht="15">
      <c r="A47" s="122">
        <v>3</v>
      </c>
      <c r="B47" s="235" t="s">
        <v>41</v>
      </c>
      <c r="C47" s="259">
        <v>1996</v>
      </c>
      <c r="D47" s="58" t="s">
        <v>14</v>
      </c>
      <c r="E47" s="255" t="s">
        <v>40</v>
      </c>
      <c r="F47" s="58">
        <v>85.5</v>
      </c>
      <c r="G47" s="69">
        <v>94</v>
      </c>
      <c r="H47" s="81">
        <v>76</v>
      </c>
      <c r="I47" s="79">
        <v>80</v>
      </c>
      <c r="J47" s="81">
        <v>80</v>
      </c>
      <c r="K47" s="6">
        <v>80</v>
      </c>
      <c r="L47" s="5">
        <f t="shared" si="20"/>
        <v>95.32629199987835</v>
      </c>
      <c r="M47" s="6">
        <v>3</v>
      </c>
      <c r="N47" s="81">
        <v>103</v>
      </c>
      <c r="O47" s="81">
        <v>106</v>
      </c>
      <c r="P47" s="79">
        <v>110</v>
      </c>
      <c r="Q47" s="3">
        <v>106</v>
      </c>
      <c r="R47" s="2">
        <f t="shared" si="21"/>
        <v>126.3073368998388</v>
      </c>
      <c r="S47" s="3">
        <v>3</v>
      </c>
      <c r="T47" s="96">
        <f t="shared" si="22"/>
        <v>186</v>
      </c>
      <c r="U47" s="9">
        <f t="shared" si="23"/>
        <v>221.63362889971714</v>
      </c>
      <c r="V47" s="96">
        <v>3</v>
      </c>
      <c r="W47" s="61">
        <f t="shared" si="24"/>
        <v>1.1915786499984793</v>
      </c>
    </row>
    <row r="48" spans="1:23" ht="15">
      <c r="A48" s="30">
        <v>4</v>
      </c>
      <c r="B48" s="235" t="s">
        <v>35</v>
      </c>
      <c r="C48" s="259">
        <v>1998</v>
      </c>
      <c r="D48" s="58" t="s">
        <v>14</v>
      </c>
      <c r="E48" s="254" t="s">
        <v>38</v>
      </c>
      <c r="F48" s="58">
        <v>93</v>
      </c>
      <c r="G48" s="69">
        <v>94</v>
      </c>
      <c r="H48" s="81">
        <v>77</v>
      </c>
      <c r="I48" s="81">
        <v>81</v>
      </c>
      <c r="J48" s="81">
        <v>83</v>
      </c>
      <c r="K48" s="6">
        <v>83</v>
      </c>
      <c r="L48" s="5">
        <f t="shared" si="20"/>
        <v>95.12634415432937</v>
      </c>
      <c r="M48" s="6">
        <v>2</v>
      </c>
      <c r="N48" s="81">
        <v>95</v>
      </c>
      <c r="O48" s="81">
        <v>100</v>
      </c>
      <c r="P48" s="79">
        <v>103</v>
      </c>
      <c r="Q48" s="3">
        <v>100</v>
      </c>
      <c r="R48" s="2">
        <f t="shared" si="21"/>
        <v>114.6100531979872</v>
      </c>
      <c r="S48" s="3"/>
      <c r="T48" s="96">
        <f t="shared" si="22"/>
        <v>183</v>
      </c>
      <c r="U48" s="9">
        <f t="shared" si="23"/>
        <v>209.73639735231657</v>
      </c>
      <c r="V48" s="133">
        <v>4</v>
      </c>
      <c r="W48" s="61">
        <f t="shared" si="24"/>
        <v>1.146100531979872</v>
      </c>
    </row>
    <row r="49" spans="1:23" ht="15">
      <c r="A49" s="122">
        <v>5</v>
      </c>
      <c r="B49" s="243" t="s">
        <v>85</v>
      </c>
      <c r="C49" s="259">
        <v>2000</v>
      </c>
      <c r="D49" s="58" t="s">
        <v>14</v>
      </c>
      <c r="E49" s="255" t="s">
        <v>28</v>
      </c>
      <c r="F49" s="58">
        <v>92.5</v>
      </c>
      <c r="G49" s="69">
        <v>94</v>
      </c>
      <c r="H49" s="81">
        <v>70</v>
      </c>
      <c r="I49" s="81">
        <v>77</v>
      </c>
      <c r="J49" s="79">
        <v>81</v>
      </c>
      <c r="K49" s="6">
        <v>77</v>
      </c>
      <c r="L49" s="5">
        <f t="shared" si="20"/>
        <v>88.45724230670216</v>
      </c>
      <c r="M49" s="6"/>
      <c r="N49" s="81">
        <v>95</v>
      </c>
      <c r="O49" s="81">
        <v>105</v>
      </c>
      <c r="P49" s="79">
        <v>111</v>
      </c>
      <c r="Q49" s="3">
        <v>105</v>
      </c>
      <c r="R49" s="2">
        <f t="shared" si="21"/>
        <v>120.62351223641204</v>
      </c>
      <c r="S49" s="3"/>
      <c r="T49" s="96">
        <f t="shared" si="22"/>
        <v>182</v>
      </c>
      <c r="U49" s="9">
        <f t="shared" si="23"/>
        <v>209.0807545431142</v>
      </c>
      <c r="V49" s="133">
        <v>5</v>
      </c>
      <c r="W49" s="61">
        <f t="shared" si="24"/>
        <v>1.1487953546324956</v>
      </c>
    </row>
    <row r="50" spans="1:23" ht="15.75" thickBot="1">
      <c r="A50" s="30">
        <v>6</v>
      </c>
      <c r="B50" s="218" t="s">
        <v>51</v>
      </c>
      <c r="C50" s="288"/>
      <c r="D50" s="58" t="s">
        <v>14</v>
      </c>
      <c r="E50" s="271" t="s">
        <v>53</v>
      </c>
      <c r="F50" s="62">
        <v>90.6</v>
      </c>
      <c r="G50" s="62">
        <v>94</v>
      </c>
      <c r="H50" s="92">
        <v>65</v>
      </c>
      <c r="I50" s="92">
        <v>71</v>
      </c>
      <c r="J50" s="95">
        <v>76</v>
      </c>
      <c r="K50" s="93">
        <v>71</v>
      </c>
      <c r="L50" s="21">
        <f t="shared" si="20"/>
        <v>82.32070644616788</v>
      </c>
      <c r="M50" s="8"/>
      <c r="N50" s="92">
        <v>90</v>
      </c>
      <c r="O50" s="92">
        <v>97</v>
      </c>
      <c r="P50" s="92">
        <v>102</v>
      </c>
      <c r="Q50" s="23">
        <v>102</v>
      </c>
      <c r="R50" s="24">
        <f t="shared" si="21"/>
        <v>118.2635501057623</v>
      </c>
      <c r="S50" s="23"/>
      <c r="T50" s="107">
        <f t="shared" si="22"/>
        <v>173</v>
      </c>
      <c r="U50" s="26">
        <f t="shared" si="23"/>
        <v>200.5842565519302</v>
      </c>
      <c r="V50" s="133">
        <v>6</v>
      </c>
      <c r="W50" s="63">
        <f t="shared" si="24"/>
        <v>1.1594465696643363</v>
      </c>
    </row>
    <row r="51" spans="1:23" ht="15.75" thickBot="1">
      <c r="A51" s="122">
        <v>1</v>
      </c>
      <c r="B51" s="216" t="s">
        <v>36</v>
      </c>
      <c r="C51" s="272">
        <v>1996</v>
      </c>
      <c r="D51" s="58" t="s">
        <v>14</v>
      </c>
      <c r="E51" s="256" t="s">
        <v>38</v>
      </c>
      <c r="F51" s="59">
        <v>94.9</v>
      </c>
      <c r="G51" s="59">
        <v>105</v>
      </c>
      <c r="H51" s="111">
        <v>75</v>
      </c>
      <c r="I51" s="111">
        <v>75</v>
      </c>
      <c r="J51" s="80">
        <v>75</v>
      </c>
      <c r="K51" s="12">
        <v>75</v>
      </c>
      <c r="L51" s="13">
        <f aca="true" t="shared" si="25" ref="L51:L56">K51*W51</f>
        <v>85.21874660941417</v>
      </c>
      <c r="M51" s="12">
        <v>2</v>
      </c>
      <c r="N51" s="80">
        <v>95</v>
      </c>
      <c r="O51" s="80">
        <v>100</v>
      </c>
      <c r="P51" s="111">
        <v>105</v>
      </c>
      <c r="Q51" s="15">
        <v>100</v>
      </c>
      <c r="R51" s="16">
        <f aca="true" t="shared" si="26" ref="R51:R56">Q51*W51</f>
        <v>113.6249954792189</v>
      </c>
      <c r="S51" s="15">
        <v>1</v>
      </c>
      <c r="T51" s="106">
        <f aca="true" t="shared" si="27" ref="T51:T56">Q51+K51</f>
        <v>175</v>
      </c>
      <c r="U51" s="18">
        <f aca="true" t="shared" si="28" ref="U51:U56">W51*T51</f>
        <v>198.84374208863306</v>
      </c>
      <c r="V51" s="106">
        <v>1</v>
      </c>
      <c r="W51" s="60">
        <f aca="true" t="shared" si="29" ref="W51:W56">IF(F51&lt;174.393,10^(0.794358141*((LOG10(F51/174.393))^2)),1)</f>
        <v>1.136249954792189</v>
      </c>
    </row>
    <row r="52" spans="1:23" ht="15">
      <c r="A52" s="30">
        <v>2</v>
      </c>
      <c r="B52" s="249" t="s">
        <v>106</v>
      </c>
      <c r="C52" s="270">
        <v>98</v>
      </c>
      <c r="D52" s="58" t="s">
        <v>14</v>
      </c>
      <c r="E52" s="256" t="s">
        <v>108</v>
      </c>
      <c r="F52" s="58">
        <v>103.1</v>
      </c>
      <c r="G52" s="58">
        <v>105</v>
      </c>
      <c r="H52" s="81">
        <v>70</v>
      </c>
      <c r="I52" s="81">
        <v>74</v>
      </c>
      <c r="J52" s="79">
        <v>76</v>
      </c>
      <c r="K52" s="6">
        <v>74</v>
      </c>
      <c r="L52" s="5">
        <f t="shared" si="25"/>
        <v>81.39985507439285</v>
      </c>
      <c r="M52" s="6">
        <v>3</v>
      </c>
      <c r="N52" s="81">
        <v>90</v>
      </c>
      <c r="O52" s="81">
        <v>95</v>
      </c>
      <c r="P52" s="81">
        <v>100</v>
      </c>
      <c r="Q52" s="3">
        <v>100</v>
      </c>
      <c r="R52" s="2">
        <f t="shared" si="26"/>
        <v>109.99980415458492</v>
      </c>
      <c r="S52" s="3">
        <v>2</v>
      </c>
      <c r="T52" s="96">
        <f t="shared" si="27"/>
        <v>174</v>
      </c>
      <c r="U52" s="9">
        <f t="shared" si="28"/>
        <v>191.39965922897775</v>
      </c>
      <c r="V52" s="96">
        <v>2</v>
      </c>
      <c r="W52" s="61">
        <f t="shared" si="29"/>
        <v>1.0999980415458492</v>
      </c>
    </row>
    <row r="53" spans="1:23" ht="15">
      <c r="A53" s="122">
        <v>3</v>
      </c>
      <c r="B53" s="217" t="s">
        <v>24</v>
      </c>
      <c r="C53" s="278">
        <v>2000</v>
      </c>
      <c r="D53" s="58" t="s">
        <v>14</v>
      </c>
      <c r="E53" s="255" t="s">
        <v>28</v>
      </c>
      <c r="F53" s="283">
        <v>95.5</v>
      </c>
      <c r="G53" s="58">
        <v>105</v>
      </c>
      <c r="H53" s="81">
        <v>71</v>
      </c>
      <c r="I53" s="81">
        <v>76</v>
      </c>
      <c r="J53" s="81">
        <v>77</v>
      </c>
      <c r="K53" s="6">
        <v>77</v>
      </c>
      <c r="L53" s="5">
        <f t="shared" si="25"/>
        <v>87.26124203276164</v>
      </c>
      <c r="M53" s="6">
        <v>1</v>
      </c>
      <c r="N53" s="79">
        <v>80</v>
      </c>
      <c r="O53" s="81">
        <v>80</v>
      </c>
      <c r="P53" s="81">
        <v>92</v>
      </c>
      <c r="Q53" s="3">
        <v>92</v>
      </c>
      <c r="R53" s="2">
        <f t="shared" si="26"/>
        <v>104.26018528589704</v>
      </c>
      <c r="S53" s="3">
        <v>3</v>
      </c>
      <c r="T53" s="96">
        <f t="shared" si="27"/>
        <v>169</v>
      </c>
      <c r="U53" s="9">
        <f t="shared" si="28"/>
        <v>191.52142731865868</v>
      </c>
      <c r="V53" s="96">
        <v>3</v>
      </c>
      <c r="W53" s="61">
        <f t="shared" si="29"/>
        <v>1.133262883542359</v>
      </c>
    </row>
    <row r="54" spans="1:23" ht="15">
      <c r="A54" s="30">
        <v>4</v>
      </c>
      <c r="B54" s="235" t="s">
        <v>45</v>
      </c>
      <c r="C54" s="259">
        <v>2001</v>
      </c>
      <c r="D54" s="58" t="s">
        <v>14</v>
      </c>
      <c r="E54" s="255" t="s">
        <v>49</v>
      </c>
      <c r="F54" s="58">
        <v>102</v>
      </c>
      <c r="G54" s="58">
        <v>105</v>
      </c>
      <c r="H54" s="81">
        <v>45</v>
      </c>
      <c r="I54" s="79">
        <v>50</v>
      </c>
      <c r="J54" s="81">
        <v>50</v>
      </c>
      <c r="K54" s="6">
        <v>50</v>
      </c>
      <c r="L54" s="5">
        <f t="shared" si="25"/>
        <v>55.216463786261286</v>
      </c>
      <c r="M54" s="6"/>
      <c r="N54" s="81">
        <v>50</v>
      </c>
      <c r="O54" s="81">
        <v>53</v>
      </c>
      <c r="P54" s="81">
        <v>60</v>
      </c>
      <c r="Q54" s="3">
        <v>60</v>
      </c>
      <c r="R54" s="2">
        <f t="shared" si="26"/>
        <v>66.25975654351353</v>
      </c>
      <c r="S54" s="3"/>
      <c r="T54" s="96">
        <f t="shared" si="27"/>
        <v>110</v>
      </c>
      <c r="U54" s="9">
        <f t="shared" si="28"/>
        <v>121.47622032977482</v>
      </c>
      <c r="V54" s="133">
        <v>4</v>
      </c>
      <c r="W54" s="61">
        <f t="shared" si="29"/>
        <v>1.1043292757252257</v>
      </c>
    </row>
    <row r="55" spans="1:23" ht="15">
      <c r="A55" s="122">
        <v>5</v>
      </c>
      <c r="B55" s="250" t="s">
        <v>23</v>
      </c>
      <c r="C55" s="289">
        <v>1997</v>
      </c>
      <c r="D55" s="58" t="s">
        <v>14</v>
      </c>
      <c r="E55" s="257" t="s">
        <v>28</v>
      </c>
      <c r="F55" s="290">
        <v>100.1</v>
      </c>
      <c r="G55" s="148">
        <v>105</v>
      </c>
      <c r="H55" s="143">
        <v>76</v>
      </c>
      <c r="I55" s="144">
        <v>76</v>
      </c>
      <c r="J55" s="144">
        <v>76</v>
      </c>
      <c r="K55" s="53">
        <v>0</v>
      </c>
      <c r="L55" s="72">
        <f t="shared" si="25"/>
        <v>0</v>
      </c>
      <c r="M55" s="53"/>
      <c r="N55" s="144">
        <v>90</v>
      </c>
      <c r="O55" s="144"/>
      <c r="P55" s="144"/>
      <c r="Q55" s="73">
        <v>0</v>
      </c>
      <c r="R55" s="74">
        <f t="shared" si="26"/>
        <v>0</v>
      </c>
      <c r="S55" s="73"/>
      <c r="T55" s="145">
        <f t="shared" si="27"/>
        <v>0</v>
      </c>
      <c r="U55" s="75">
        <f t="shared" si="28"/>
        <v>0</v>
      </c>
      <c r="V55" s="146">
        <v>5</v>
      </c>
      <c r="W55" s="147">
        <f t="shared" si="29"/>
        <v>1.1121759127511066</v>
      </c>
    </row>
    <row r="56" spans="1:23" ht="15.75" thickBot="1">
      <c r="A56" s="114">
        <v>1</v>
      </c>
      <c r="B56" s="250" t="s">
        <v>90</v>
      </c>
      <c r="C56" s="289"/>
      <c r="D56" s="58" t="s">
        <v>14</v>
      </c>
      <c r="E56" s="257" t="s">
        <v>53</v>
      </c>
      <c r="F56" s="142">
        <v>113.9</v>
      </c>
      <c r="G56" s="142" t="s">
        <v>52</v>
      </c>
      <c r="H56" s="149">
        <v>35</v>
      </c>
      <c r="I56" s="149">
        <v>35</v>
      </c>
      <c r="J56" s="150">
        <v>35</v>
      </c>
      <c r="K56" s="151">
        <v>35</v>
      </c>
      <c r="L56" s="72">
        <f t="shared" si="25"/>
        <v>37.26117249749956</v>
      </c>
      <c r="M56" s="53"/>
      <c r="N56" s="149">
        <v>40</v>
      </c>
      <c r="O56" s="150">
        <v>45</v>
      </c>
      <c r="P56" s="150">
        <v>50</v>
      </c>
      <c r="Q56" s="73">
        <v>50</v>
      </c>
      <c r="R56" s="74">
        <f t="shared" si="26"/>
        <v>53.23024642499937</v>
      </c>
      <c r="S56" s="73"/>
      <c r="T56" s="145">
        <f t="shared" si="27"/>
        <v>85</v>
      </c>
      <c r="U56" s="75">
        <f t="shared" si="28"/>
        <v>90.49141892249894</v>
      </c>
      <c r="V56" s="145">
        <v>1</v>
      </c>
      <c r="W56" s="147">
        <f t="shared" si="29"/>
        <v>1.0646049284999874</v>
      </c>
    </row>
    <row r="57" spans="1:23" ht="15">
      <c r="A57" s="122">
        <v>1</v>
      </c>
      <c r="B57" s="219" t="s">
        <v>100</v>
      </c>
      <c r="C57" s="276"/>
      <c r="D57" s="58" t="s">
        <v>14</v>
      </c>
      <c r="E57" s="253" t="s">
        <v>28</v>
      </c>
      <c r="F57" s="59">
        <v>116.5</v>
      </c>
      <c r="G57" s="59" t="s">
        <v>20</v>
      </c>
      <c r="H57" s="111">
        <v>155</v>
      </c>
      <c r="I57" s="80">
        <v>155</v>
      </c>
      <c r="J57" s="111">
        <v>162</v>
      </c>
      <c r="K57" s="12">
        <v>155</v>
      </c>
      <c r="L57" s="13">
        <f>K57*W57</f>
        <v>163.95151058780846</v>
      </c>
      <c r="M57" s="12"/>
      <c r="N57" s="111">
        <v>190</v>
      </c>
      <c r="O57" s="80">
        <v>190</v>
      </c>
      <c r="P57" s="80">
        <v>200</v>
      </c>
      <c r="Q57" s="15">
        <v>200</v>
      </c>
      <c r="R57" s="16">
        <f>Q57*W57</f>
        <v>211.5503362423335</v>
      </c>
      <c r="S57" s="15">
        <v>1</v>
      </c>
      <c r="T57" s="106">
        <f>Q57+K57</f>
        <v>355</v>
      </c>
      <c r="U57" s="18">
        <f>W57*T57</f>
        <v>375.5018468301419</v>
      </c>
      <c r="V57" s="106">
        <v>1</v>
      </c>
      <c r="W57" s="60">
        <f>IF(F57&lt;174.393,10^(0.794358141*((LOG10(F57/174.393))^2)),1)</f>
        <v>1.0577516812116674</v>
      </c>
    </row>
    <row r="58" spans="1:23" ht="15">
      <c r="A58" s="30">
        <v>2</v>
      </c>
      <c r="B58" s="217" t="s">
        <v>64</v>
      </c>
      <c r="C58" s="278"/>
      <c r="D58" s="58" t="s">
        <v>14</v>
      </c>
      <c r="E58" s="255" t="s">
        <v>63</v>
      </c>
      <c r="F58" s="58">
        <v>63.8</v>
      </c>
      <c r="G58" s="58" t="s">
        <v>20</v>
      </c>
      <c r="H58" s="79">
        <v>107</v>
      </c>
      <c r="I58" s="79">
        <v>110</v>
      </c>
      <c r="J58" s="81">
        <v>112</v>
      </c>
      <c r="K58" s="6">
        <v>112</v>
      </c>
      <c r="L58" s="5">
        <f>K58*W58</f>
        <v>158.74987806011174</v>
      </c>
      <c r="M58" s="6"/>
      <c r="N58" s="81">
        <v>125</v>
      </c>
      <c r="O58" s="79">
        <v>131</v>
      </c>
      <c r="P58" s="79"/>
      <c r="Q58" s="3">
        <v>131</v>
      </c>
      <c r="R58" s="2">
        <f>Q58*W58</f>
        <v>185.68066094530926</v>
      </c>
      <c r="S58" s="3">
        <v>2</v>
      </c>
      <c r="T58" s="96">
        <f>Q58+K58</f>
        <v>243</v>
      </c>
      <c r="U58" s="9">
        <f>W58*T58</f>
        <v>344.430539005421</v>
      </c>
      <c r="V58" s="96">
        <v>2</v>
      </c>
      <c r="W58" s="61">
        <f>IF(F58&lt;174.393,10^(0.794358141*((LOG10(F58/174.393))^2)),1)</f>
        <v>1.417409625536712</v>
      </c>
    </row>
    <row r="59" spans="1:23" ht="15.75" thickBot="1">
      <c r="A59" s="30">
        <v>3</v>
      </c>
      <c r="B59" s="215" t="s">
        <v>48</v>
      </c>
      <c r="C59" s="269">
        <v>1994</v>
      </c>
      <c r="D59" s="58" t="s">
        <v>14</v>
      </c>
      <c r="E59" s="271" t="s">
        <v>49</v>
      </c>
      <c r="F59" s="62">
        <v>66.6</v>
      </c>
      <c r="G59" s="62" t="s">
        <v>20</v>
      </c>
      <c r="H59" s="83">
        <v>95</v>
      </c>
      <c r="I59" s="83">
        <v>100</v>
      </c>
      <c r="J59" s="101">
        <v>105</v>
      </c>
      <c r="K59" s="8">
        <v>100</v>
      </c>
      <c r="L59" s="21">
        <f>K59*W59</f>
        <v>137.66699697614692</v>
      </c>
      <c r="M59" s="8"/>
      <c r="N59" s="83">
        <v>110</v>
      </c>
      <c r="O59" s="83">
        <v>117</v>
      </c>
      <c r="P59" s="101">
        <v>120</v>
      </c>
      <c r="Q59" s="23">
        <v>117</v>
      </c>
      <c r="R59" s="24">
        <f>Q59*W59</f>
        <v>161.0703864620919</v>
      </c>
      <c r="S59" s="23">
        <v>3</v>
      </c>
      <c r="T59" s="107">
        <f>Q59+K59</f>
        <v>217</v>
      </c>
      <c r="U59" s="26">
        <f>W59*T59</f>
        <v>298.73738343823885</v>
      </c>
      <c r="V59" s="107">
        <v>3</v>
      </c>
      <c r="W59" s="63">
        <f>IF(F59&lt;174.393,10^(0.794358141*((LOG10(F59/174.393))^2)),1)</f>
        <v>1.3766699697614693</v>
      </c>
    </row>
    <row r="60" spans="1:23" ht="12.75">
      <c r="A60" s="34"/>
      <c r="B60" s="189" t="s">
        <v>11</v>
      </c>
      <c r="C60" s="190"/>
      <c r="D60" s="199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45"/>
    </row>
    <row r="61" spans="1:23" ht="13.5" thickBot="1">
      <c r="A61" s="34"/>
      <c r="B61" s="251" t="s">
        <v>12</v>
      </c>
      <c r="C61" s="291" t="s">
        <v>102</v>
      </c>
      <c r="E61" s="291"/>
      <c r="F61" s="191" t="s">
        <v>103</v>
      </c>
      <c r="G61" s="192"/>
      <c r="H61" s="192"/>
      <c r="I61" s="192"/>
      <c r="J61" s="192"/>
      <c r="K61" s="192"/>
      <c r="L61" s="191" t="s">
        <v>104</v>
      </c>
      <c r="M61" s="192"/>
      <c r="N61" s="192"/>
      <c r="O61" s="192"/>
      <c r="P61" s="192"/>
      <c r="Q61" s="192"/>
      <c r="R61" s="191" t="s">
        <v>105</v>
      </c>
      <c r="S61" s="192"/>
      <c r="T61" s="192"/>
      <c r="U61" s="192"/>
      <c r="V61" s="192"/>
      <c r="W61" s="28"/>
    </row>
  </sheetData>
  <sheetProtection/>
  <mergeCells count="7">
    <mergeCell ref="B3:V3"/>
    <mergeCell ref="H4:J4"/>
    <mergeCell ref="N4:P4"/>
    <mergeCell ref="B60:V60"/>
    <mergeCell ref="F61:K61"/>
    <mergeCell ref="L61:Q61"/>
    <mergeCell ref="R61:V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2"/>
  <sheetViews>
    <sheetView rightToLeft="1" tabSelected="1" zoomScalePageLayoutView="0" workbookViewId="0" topLeftCell="A1">
      <selection activeCell="A1" sqref="A1:IV2"/>
    </sheetView>
  </sheetViews>
  <sheetFormatPr defaultColWidth="9.140625" defaultRowHeight="12.75"/>
  <cols>
    <col min="1" max="1" width="3.00390625" style="0" bestFit="1" customWidth="1"/>
    <col min="2" max="2" width="15.28125" style="0" customWidth="1"/>
    <col min="3" max="3" width="5.8515625" style="203" customWidth="1"/>
    <col min="4" max="4" width="3.140625" style="202" customWidth="1"/>
    <col min="5" max="5" width="9.28125" style="202" customWidth="1"/>
    <col min="6" max="6" width="5.28125" style="203" bestFit="1" customWidth="1"/>
    <col min="7" max="7" width="6.140625" style="0" customWidth="1"/>
    <col min="8" max="8" width="5.7109375" style="0" customWidth="1"/>
    <col min="9" max="9" width="6.421875" style="0" customWidth="1"/>
    <col min="10" max="10" width="5.8515625" style="0" customWidth="1"/>
    <col min="11" max="11" width="5.140625" style="0" bestFit="1" customWidth="1"/>
    <col min="12" max="12" width="7.00390625" style="0" hidden="1" customWidth="1"/>
    <col min="13" max="13" width="4.28125" style="100" bestFit="1" customWidth="1"/>
    <col min="14" max="14" width="6.00390625" style="0" customWidth="1"/>
    <col min="15" max="15" width="5.8515625" style="0" customWidth="1"/>
    <col min="16" max="16" width="6.28125" style="0" customWidth="1"/>
    <col min="17" max="17" width="5.140625" style="0" bestFit="1" customWidth="1"/>
    <col min="18" max="18" width="7.00390625" style="0" hidden="1" customWidth="1"/>
    <col min="19" max="19" width="4.28125" style="0" bestFit="1" customWidth="1"/>
    <col min="20" max="20" width="5.140625" style="103" bestFit="1" customWidth="1"/>
    <col min="21" max="21" width="6.8515625" style="0" customWidth="1"/>
    <col min="22" max="22" width="4.28125" style="103" customWidth="1"/>
    <col min="23" max="23" width="12.00390625" style="0" hidden="1" customWidth="1"/>
  </cols>
  <sheetData>
    <row r="1" spans="1:23" ht="21" thickBot="1">
      <c r="A1" s="34"/>
      <c r="B1" s="293" t="s">
        <v>110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2:23" ht="15.75" thickBot="1">
      <c r="B2" s="37" t="s">
        <v>10</v>
      </c>
      <c r="C2" s="223" t="s">
        <v>0</v>
      </c>
      <c r="D2" s="37" t="s">
        <v>9</v>
      </c>
      <c r="E2" s="37" t="s">
        <v>1</v>
      </c>
      <c r="F2" s="37" t="s">
        <v>2</v>
      </c>
      <c r="G2" s="38" t="s">
        <v>3</v>
      </c>
      <c r="H2" s="193" t="s">
        <v>4</v>
      </c>
      <c r="I2" s="194"/>
      <c r="J2" s="195"/>
      <c r="K2" s="39" t="s">
        <v>5</v>
      </c>
      <c r="L2" s="39" t="s">
        <v>6</v>
      </c>
      <c r="M2" s="40" t="s">
        <v>7</v>
      </c>
      <c r="N2" s="196" t="s">
        <v>8</v>
      </c>
      <c r="O2" s="197"/>
      <c r="P2" s="198"/>
      <c r="Q2" s="41" t="s">
        <v>5</v>
      </c>
      <c r="R2" s="41" t="s">
        <v>6</v>
      </c>
      <c r="S2" s="42" t="s">
        <v>7</v>
      </c>
      <c r="T2" s="117" t="s">
        <v>5</v>
      </c>
      <c r="U2" s="43" t="s">
        <v>6</v>
      </c>
      <c r="V2" s="104" t="s">
        <v>7</v>
      </c>
      <c r="W2" s="29" t="s">
        <v>13</v>
      </c>
    </row>
    <row r="3" spans="1:23" ht="15.75" thickBot="1">
      <c r="A3" s="225">
        <v>1</v>
      </c>
      <c r="B3" s="212" t="s">
        <v>80</v>
      </c>
      <c r="C3" s="200">
        <v>2003</v>
      </c>
      <c r="D3" s="200" t="s">
        <v>111</v>
      </c>
      <c r="E3" s="166" t="s">
        <v>40</v>
      </c>
      <c r="F3" s="152">
        <v>48</v>
      </c>
      <c r="G3" s="152">
        <v>48</v>
      </c>
      <c r="H3" s="158">
        <v>23</v>
      </c>
      <c r="I3" s="158">
        <v>25</v>
      </c>
      <c r="J3" s="159">
        <v>27</v>
      </c>
      <c r="K3" s="160">
        <v>25</v>
      </c>
      <c r="L3" s="154">
        <f>K3*W3</f>
        <v>40.98064758552439</v>
      </c>
      <c r="M3" s="153">
        <v>1</v>
      </c>
      <c r="N3" s="158">
        <v>33</v>
      </c>
      <c r="O3" s="158">
        <v>35</v>
      </c>
      <c r="P3" s="158">
        <v>37</v>
      </c>
      <c r="Q3" s="161">
        <v>37</v>
      </c>
      <c r="R3" s="156">
        <f>Q3*W3</f>
        <v>60.651358426576095</v>
      </c>
      <c r="S3" s="155">
        <v>1</v>
      </c>
      <c r="T3" s="168">
        <f>Q3+K3</f>
        <v>62</v>
      </c>
      <c r="U3" s="157">
        <f>W3*T3</f>
        <v>101.63200601210048</v>
      </c>
      <c r="V3" s="127">
        <v>1</v>
      </c>
      <c r="W3" s="222">
        <f>IF(F3&gt;148.026,1,(POWER(10,0.89726074*POWER(LOG10(F3/148.026),2))))</f>
        <v>1.6392259034209755</v>
      </c>
    </row>
    <row r="4" spans="1:23" ht="15.75" thickBot="1">
      <c r="A4" s="225">
        <v>1</v>
      </c>
      <c r="B4" s="213" t="s">
        <v>79</v>
      </c>
      <c r="C4" s="204">
        <v>1997</v>
      </c>
      <c r="D4" s="167" t="s">
        <v>111</v>
      </c>
      <c r="E4" s="167" t="s">
        <v>87</v>
      </c>
      <c r="F4" s="167">
        <v>52.5</v>
      </c>
      <c r="G4" s="126">
        <v>53</v>
      </c>
      <c r="H4" s="158">
        <v>35</v>
      </c>
      <c r="I4" s="158">
        <v>40</v>
      </c>
      <c r="J4" s="159">
        <v>42</v>
      </c>
      <c r="K4" s="160">
        <v>40</v>
      </c>
      <c r="L4" s="154">
        <f>K4*W4</f>
        <v>60.79944662403773</v>
      </c>
      <c r="M4" s="153">
        <v>1</v>
      </c>
      <c r="N4" s="158">
        <v>40</v>
      </c>
      <c r="O4" s="158">
        <v>45</v>
      </c>
      <c r="P4" s="158">
        <v>50</v>
      </c>
      <c r="Q4" s="161">
        <v>50</v>
      </c>
      <c r="R4" s="156">
        <f>Q4*W4</f>
        <v>75.99930828004716</v>
      </c>
      <c r="S4" s="155">
        <v>1</v>
      </c>
      <c r="T4" s="168">
        <f>Q4+K4</f>
        <v>90</v>
      </c>
      <c r="U4" s="157">
        <f>W4*T4</f>
        <v>136.7987549040849</v>
      </c>
      <c r="V4" s="127">
        <v>1</v>
      </c>
      <c r="W4" s="222">
        <f>IF(F4&gt;148.026,1,(POWER(10,0.89726074*POWER(LOG10(F4/148.026),2))))</f>
        <v>1.5199861656009432</v>
      </c>
    </row>
    <row r="5" spans="1:23" ht="15.75" thickBot="1">
      <c r="A5" s="225">
        <v>1</v>
      </c>
      <c r="B5" s="213" t="s">
        <v>74</v>
      </c>
      <c r="C5" s="204">
        <v>1999</v>
      </c>
      <c r="D5" s="167" t="s">
        <v>111</v>
      </c>
      <c r="E5" s="167" t="s">
        <v>63</v>
      </c>
      <c r="F5" s="167">
        <v>56.8</v>
      </c>
      <c r="G5" s="126">
        <v>58</v>
      </c>
      <c r="H5" s="158">
        <v>43</v>
      </c>
      <c r="I5" s="159">
        <v>47</v>
      </c>
      <c r="J5" s="158">
        <v>47</v>
      </c>
      <c r="K5" s="160">
        <v>47</v>
      </c>
      <c r="L5" s="154">
        <f>K5*W5</f>
        <v>67.19957084967962</v>
      </c>
      <c r="M5" s="153">
        <v>1</v>
      </c>
      <c r="N5" s="158">
        <v>50</v>
      </c>
      <c r="O5" s="158">
        <v>55</v>
      </c>
      <c r="P5" s="159">
        <v>60</v>
      </c>
      <c r="Q5" s="161">
        <v>55</v>
      </c>
      <c r="R5" s="156">
        <f>Q5*W5</f>
        <v>78.637795675157</v>
      </c>
      <c r="S5" s="155">
        <v>1</v>
      </c>
      <c r="T5" s="168">
        <f>Q5+K5</f>
        <v>102</v>
      </c>
      <c r="U5" s="157">
        <f>W5*T5</f>
        <v>145.8373665248366</v>
      </c>
      <c r="V5" s="127">
        <v>1</v>
      </c>
      <c r="W5" s="222">
        <f>IF(F5&gt;148.026,1,(POWER(10,0.89726074*POWER(LOG10(F5/148.026),2))))</f>
        <v>1.4297781031846726</v>
      </c>
    </row>
    <row r="6" spans="1:23" ht="15.75" thickBot="1">
      <c r="A6" s="183">
        <v>1</v>
      </c>
      <c r="B6" s="219" t="s">
        <v>81</v>
      </c>
      <c r="C6" s="210">
        <v>2000</v>
      </c>
      <c r="D6" s="167" t="s">
        <v>111</v>
      </c>
      <c r="E6" s="59" t="s">
        <v>28</v>
      </c>
      <c r="F6" s="59">
        <v>61.4</v>
      </c>
      <c r="G6" s="77">
        <v>63</v>
      </c>
      <c r="H6" s="179">
        <v>52</v>
      </c>
      <c r="I6" s="86">
        <v>57</v>
      </c>
      <c r="J6" s="86">
        <v>60</v>
      </c>
      <c r="K6" s="88">
        <v>60</v>
      </c>
      <c r="L6" s="13">
        <f>K6*W6</f>
        <v>81.13335529792664</v>
      </c>
      <c r="M6" s="14">
        <v>1</v>
      </c>
      <c r="N6" s="181">
        <v>65</v>
      </c>
      <c r="O6" s="86">
        <v>70</v>
      </c>
      <c r="P6" s="87">
        <v>74</v>
      </c>
      <c r="Q6" s="162">
        <v>70</v>
      </c>
      <c r="R6" s="16">
        <f>Q6*W6</f>
        <v>94.65558118091441</v>
      </c>
      <c r="S6" s="17">
        <v>1</v>
      </c>
      <c r="T6" s="118">
        <f>Q6+K6</f>
        <v>130</v>
      </c>
      <c r="U6" s="18">
        <f>W6*T6</f>
        <v>175.78893647884104</v>
      </c>
      <c r="V6" s="108">
        <v>1</v>
      </c>
      <c r="W6" s="66">
        <f>IF(F6&gt;148.026,1,(POWER(10,0.89726074*POWER(LOG10(F6/148.026),2))))</f>
        <v>1.3522225882987773</v>
      </c>
    </row>
    <row r="7" spans="1:23" ht="15.75" thickBot="1">
      <c r="A7" s="184">
        <v>2</v>
      </c>
      <c r="B7" s="217" t="s">
        <v>78</v>
      </c>
      <c r="C7" s="208">
        <v>2002</v>
      </c>
      <c r="D7" s="167" t="s">
        <v>111</v>
      </c>
      <c r="E7" s="58" t="s">
        <v>28</v>
      </c>
      <c r="F7" s="58">
        <v>58.2</v>
      </c>
      <c r="G7" s="33">
        <v>63</v>
      </c>
      <c r="H7" s="173">
        <v>30</v>
      </c>
      <c r="I7" s="90">
        <v>36</v>
      </c>
      <c r="J7" s="89">
        <v>36</v>
      </c>
      <c r="K7" s="91">
        <v>36</v>
      </c>
      <c r="L7" s="5">
        <f>K7*W7</f>
        <v>50.55655539715292</v>
      </c>
      <c r="M7" s="7">
        <v>3</v>
      </c>
      <c r="N7" s="174">
        <v>40</v>
      </c>
      <c r="O7" s="89">
        <v>46</v>
      </c>
      <c r="P7" s="90">
        <v>51</v>
      </c>
      <c r="Q7" s="164">
        <v>46</v>
      </c>
      <c r="R7" s="2">
        <f>Q7*W7</f>
        <v>64.60004300747318</v>
      </c>
      <c r="S7" s="4">
        <v>3</v>
      </c>
      <c r="T7" s="119">
        <f>Q7+K7</f>
        <v>82</v>
      </c>
      <c r="U7" s="9">
        <f>W7*T7</f>
        <v>115.1565984046261</v>
      </c>
      <c r="V7" s="109">
        <v>3</v>
      </c>
      <c r="W7" s="67">
        <f>IF(F7&gt;148.026,1,(POWER(10,0.89726074*POWER(LOG10(F7/148.026),2))))</f>
        <v>1.4043487610320255</v>
      </c>
    </row>
    <row r="8" spans="1:23" ht="15.75" thickBot="1">
      <c r="A8" s="184">
        <v>3</v>
      </c>
      <c r="B8" s="217" t="s">
        <v>77</v>
      </c>
      <c r="C8" s="208">
        <v>1996</v>
      </c>
      <c r="D8" s="167" t="s">
        <v>111</v>
      </c>
      <c r="E8" s="58" t="s">
        <v>28</v>
      </c>
      <c r="F8" s="58">
        <v>61.5</v>
      </c>
      <c r="G8" s="33">
        <v>63</v>
      </c>
      <c r="H8" s="175"/>
      <c r="I8" s="90"/>
      <c r="J8" s="90"/>
      <c r="K8" s="91">
        <v>0</v>
      </c>
      <c r="L8" s="5">
        <f>K8*W8</f>
        <v>0</v>
      </c>
      <c r="M8" s="7"/>
      <c r="N8" s="176"/>
      <c r="O8" s="90"/>
      <c r="P8" s="90"/>
      <c r="Q8" s="164">
        <v>0</v>
      </c>
      <c r="R8" s="2">
        <f>Q8*W8</f>
        <v>0</v>
      </c>
      <c r="S8" s="4"/>
      <c r="T8" s="119">
        <f>Q8+K8</f>
        <v>0</v>
      </c>
      <c r="U8" s="9">
        <f>W8*T8</f>
        <v>0</v>
      </c>
      <c r="V8" s="109"/>
      <c r="W8" s="67">
        <f>IF(F8&gt;148.026,1,(POWER(10,0.89726074*POWER(LOG10(F8/148.026),2))))</f>
        <v>1.350715678089032</v>
      </c>
    </row>
    <row r="9" spans="1:23" ht="15.75" thickBot="1">
      <c r="A9" s="184">
        <v>4</v>
      </c>
      <c r="B9" s="217" t="s">
        <v>84</v>
      </c>
      <c r="C9" s="208">
        <v>1996</v>
      </c>
      <c r="D9" s="167" t="s">
        <v>111</v>
      </c>
      <c r="E9" s="58" t="s">
        <v>28</v>
      </c>
      <c r="F9" s="58">
        <v>62.7</v>
      </c>
      <c r="G9" s="33">
        <v>63</v>
      </c>
      <c r="H9" s="175"/>
      <c r="I9" s="90"/>
      <c r="J9" s="90"/>
      <c r="K9" s="91">
        <v>0</v>
      </c>
      <c r="L9" s="5">
        <f>K9*W9</f>
        <v>0</v>
      </c>
      <c r="M9" s="7"/>
      <c r="N9" s="176"/>
      <c r="O9" s="90"/>
      <c r="P9" s="90"/>
      <c r="Q9" s="164">
        <v>0</v>
      </c>
      <c r="R9" s="2">
        <f>Q9*W9</f>
        <v>0</v>
      </c>
      <c r="S9" s="4"/>
      <c r="T9" s="119">
        <f>Q9+K9</f>
        <v>0</v>
      </c>
      <c r="U9" s="9">
        <f>W9*T9</f>
        <v>0</v>
      </c>
      <c r="V9" s="109"/>
      <c r="W9" s="67">
        <f>IF(F9&gt;148.026,1,(POWER(10,0.89726074*POWER(LOG10(F9/148.026),2))))</f>
        <v>1.3331596440839477</v>
      </c>
    </row>
    <row r="10" spans="1:23" ht="15.75" thickBot="1">
      <c r="A10" s="184">
        <v>5</v>
      </c>
      <c r="B10" s="217" t="s">
        <v>76</v>
      </c>
      <c r="C10" s="208">
        <v>1996</v>
      </c>
      <c r="D10" s="167" t="s">
        <v>111</v>
      </c>
      <c r="E10" s="58" t="s">
        <v>28</v>
      </c>
      <c r="F10" s="58">
        <v>62.6</v>
      </c>
      <c r="G10" s="33">
        <v>63</v>
      </c>
      <c r="H10" s="173">
        <v>42</v>
      </c>
      <c r="I10" s="89">
        <v>46</v>
      </c>
      <c r="J10" s="90">
        <v>50</v>
      </c>
      <c r="K10" s="91">
        <v>46</v>
      </c>
      <c r="L10" s="5">
        <f>K10*W10</f>
        <v>61.39097237491897</v>
      </c>
      <c r="M10" s="7">
        <v>2</v>
      </c>
      <c r="N10" s="174">
        <v>53</v>
      </c>
      <c r="O10" s="89">
        <v>57</v>
      </c>
      <c r="P10" s="90">
        <v>60</v>
      </c>
      <c r="Q10" s="164">
        <v>57</v>
      </c>
      <c r="R10" s="2">
        <f>Q10*W10</f>
        <v>76.07142229066045</v>
      </c>
      <c r="S10" s="4">
        <v>2</v>
      </c>
      <c r="T10" s="119">
        <f>Q10+K10</f>
        <v>103</v>
      </c>
      <c r="U10" s="9">
        <f>W10*T10</f>
        <v>137.4623946655794</v>
      </c>
      <c r="V10" s="109">
        <v>2</v>
      </c>
      <c r="W10" s="67">
        <f>IF(F10&gt;148.026,1,(POWER(10,0.89726074*POWER(LOG10(F10/148.026),2))))</f>
        <v>1.3345863559764992</v>
      </c>
    </row>
    <row r="11" spans="1:23" ht="15.75" thickBot="1">
      <c r="A11" s="185">
        <v>6</v>
      </c>
      <c r="B11" s="218" t="s">
        <v>75</v>
      </c>
      <c r="C11" s="209">
        <v>2000</v>
      </c>
      <c r="D11" s="167" t="s">
        <v>111</v>
      </c>
      <c r="E11" s="62" t="s">
        <v>28</v>
      </c>
      <c r="F11" s="62">
        <v>62.2</v>
      </c>
      <c r="G11" s="186">
        <v>63</v>
      </c>
      <c r="H11" s="187">
        <v>40</v>
      </c>
      <c r="I11" s="95"/>
      <c r="J11" s="95"/>
      <c r="K11" s="93">
        <v>0</v>
      </c>
      <c r="L11" s="21">
        <f>K11*W11</f>
        <v>0</v>
      </c>
      <c r="M11" s="22"/>
      <c r="N11" s="188"/>
      <c r="O11" s="95"/>
      <c r="P11" s="95"/>
      <c r="Q11" s="163">
        <v>0</v>
      </c>
      <c r="R11" s="24">
        <f>Q11*W11</f>
        <v>0</v>
      </c>
      <c r="S11" s="25"/>
      <c r="T11" s="169">
        <f>Q11+K11</f>
        <v>0</v>
      </c>
      <c r="U11" s="26">
        <f>W11*T11</f>
        <v>0</v>
      </c>
      <c r="V11" s="170"/>
      <c r="W11" s="68">
        <f>IF(F11&gt;148.026,1,(POWER(10,0.89726074*POWER(LOG10(F11/148.026),2))))</f>
        <v>1.340358287425988</v>
      </c>
    </row>
    <row r="12" spans="1:23" ht="15.75" thickBot="1">
      <c r="A12" s="183">
        <v>1</v>
      </c>
      <c r="B12" s="214" t="s">
        <v>86</v>
      </c>
      <c r="C12" s="97"/>
      <c r="D12" s="167" t="s">
        <v>111</v>
      </c>
      <c r="E12" s="130" t="s">
        <v>87</v>
      </c>
      <c r="F12" s="130">
        <v>68.6</v>
      </c>
      <c r="G12" s="98">
        <v>69</v>
      </c>
      <c r="H12" s="86">
        <v>65</v>
      </c>
      <c r="I12" s="86">
        <v>70</v>
      </c>
      <c r="J12" s="87">
        <v>75</v>
      </c>
      <c r="K12" s="88">
        <v>70</v>
      </c>
      <c r="L12" s="13">
        <f>K12*W12</f>
        <v>88.14571061662795</v>
      </c>
      <c r="M12" s="12">
        <v>1</v>
      </c>
      <c r="N12" s="86">
        <v>80</v>
      </c>
      <c r="O12" s="86">
        <v>85</v>
      </c>
      <c r="P12" s="86">
        <v>90</v>
      </c>
      <c r="Q12" s="162">
        <v>90</v>
      </c>
      <c r="R12" s="16">
        <f>Q12*W12</f>
        <v>113.33019936423594</v>
      </c>
      <c r="S12" s="15">
        <v>1</v>
      </c>
      <c r="T12" s="106">
        <f>Q12+K12</f>
        <v>160</v>
      </c>
      <c r="U12" s="18">
        <f>W12*T12</f>
        <v>201.4759099808639</v>
      </c>
      <c r="V12" s="108">
        <v>1</v>
      </c>
      <c r="W12" s="66">
        <f>IF(F12&gt;148.026,1,(POWER(10,0.89726074*POWER(LOG10(F12/148.026),2))))</f>
        <v>1.2592244373803994</v>
      </c>
    </row>
    <row r="13" spans="1:23" ht="15.75" thickBot="1">
      <c r="A13" s="185">
        <v>2</v>
      </c>
      <c r="B13" s="215" t="s">
        <v>73</v>
      </c>
      <c r="C13" s="205">
        <v>1999</v>
      </c>
      <c r="D13" s="167" t="s">
        <v>111</v>
      </c>
      <c r="E13" s="62" t="s">
        <v>40</v>
      </c>
      <c r="F13" s="62">
        <v>68.7</v>
      </c>
      <c r="G13" s="65">
        <v>69</v>
      </c>
      <c r="H13" s="95">
        <v>37</v>
      </c>
      <c r="I13" s="92">
        <v>37</v>
      </c>
      <c r="J13" s="92">
        <v>40</v>
      </c>
      <c r="K13" s="93">
        <v>40</v>
      </c>
      <c r="L13" s="21">
        <f>K13*W13</f>
        <v>50.32506026088302</v>
      </c>
      <c r="M13" s="8">
        <v>2</v>
      </c>
      <c r="N13" s="92">
        <v>48</v>
      </c>
      <c r="O13" s="95">
        <v>52</v>
      </c>
      <c r="P13" s="92">
        <v>55</v>
      </c>
      <c r="Q13" s="163">
        <v>55</v>
      </c>
      <c r="R13" s="24">
        <f>Q13*W13</f>
        <v>69.19695785871416</v>
      </c>
      <c r="S13" s="23">
        <v>2</v>
      </c>
      <c r="T13" s="107">
        <f>Q13+K13</f>
        <v>95</v>
      </c>
      <c r="U13" s="26">
        <f>W13*T13</f>
        <v>119.52201811959716</v>
      </c>
      <c r="V13" s="170">
        <v>2</v>
      </c>
      <c r="W13" s="68">
        <f>IF(F13&gt;148.026,1,(POWER(10,0.89726074*POWER(LOG10(F13/148.026),2))))</f>
        <v>1.2581265065220755</v>
      </c>
    </row>
    <row r="14" spans="1:23" ht="15.75" thickBot="1">
      <c r="A14" s="183">
        <v>1</v>
      </c>
      <c r="B14" s="216" t="s">
        <v>70</v>
      </c>
      <c r="C14" s="206">
        <v>1997</v>
      </c>
      <c r="D14" s="167" t="s">
        <v>111</v>
      </c>
      <c r="E14" s="130" t="s">
        <v>87</v>
      </c>
      <c r="F14" s="59">
        <v>70.6</v>
      </c>
      <c r="G14" s="76">
        <v>75</v>
      </c>
      <c r="H14" s="86">
        <v>45</v>
      </c>
      <c r="I14" s="86">
        <v>50</v>
      </c>
      <c r="J14" s="86">
        <v>53</v>
      </c>
      <c r="K14" s="88">
        <v>53</v>
      </c>
      <c r="L14" s="13">
        <f>K14*W14</f>
        <v>65.62026397021344</v>
      </c>
      <c r="M14" s="12">
        <v>1</v>
      </c>
      <c r="N14" s="86">
        <v>55</v>
      </c>
      <c r="O14" s="86">
        <v>60</v>
      </c>
      <c r="P14" s="87">
        <v>65</v>
      </c>
      <c r="Q14" s="162">
        <v>60</v>
      </c>
      <c r="R14" s="16">
        <f>Q14*W14</f>
        <v>74.28709128703409</v>
      </c>
      <c r="S14" s="15">
        <v>1</v>
      </c>
      <c r="T14" s="106">
        <f>Q14+K14</f>
        <v>113</v>
      </c>
      <c r="U14" s="18">
        <f>W14*T14</f>
        <v>139.90735525724753</v>
      </c>
      <c r="V14" s="108">
        <v>1</v>
      </c>
      <c r="W14" s="66">
        <f>IF(F14&gt;148.026,1,(POWER(10,0.89726074*POWER(LOG10(F14/148.026),2))))</f>
        <v>1.2381181881172347</v>
      </c>
    </row>
    <row r="15" spans="1:23" ht="15.75" thickBot="1">
      <c r="A15" s="184">
        <v>2</v>
      </c>
      <c r="B15" s="217" t="s">
        <v>71</v>
      </c>
      <c r="C15" s="208">
        <v>1999</v>
      </c>
      <c r="D15" s="167" t="s">
        <v>111</v>
      </c>
      <c r="E15" s="58" t="s">
        <v>28</v>
      </c>
      <c r="F15" s="58">
        <v>71.1</v>
      </c>
      <c r="G15" s="11">
        <v>75</v>
      </c>
      <c r="H15" s="89">
        <v>47</v>
      </c>
      <c r="I15" s="89">
        <v>51</v>
      </c>
      <c r="J15" s="90">
        <v>54</v>
      </c>
      <c r="K15" s="91">
        <v>51</v>
      </c>
      <c r="L15" s="5">
        <f>K15*W15</f>
        <v>62.888649101533716</v>
      </c>
      <c r="M15" s="6">
        <v>2</v>
      </c>
      <c r="N15" s="89">
        <v>55</v>
      </c>
      <c r="O15" s="89">
        <v>60</v>
      </c>
      <c r="P15" s="90">
        <v>65</v>
      </c>
      <c r="Q15" s="164">
        <v>60</v>
      </c>
      <c r="R15" s="2">
        <f>Q15*W15</f>
        <v>73.98664600180437</v>
      </c>
      <c r="S15" s="3">
        <v>2</v>
      </c>
      <c r="T15" s="96">
        <f>Q15+K15</f>
        <v>111</v>
      </c>
      <c r="U15" s="9">
        <f>W15*T15</f>
        <v>136.8752951033381</v>
      </c>
      <c r="V15" s="109">
        <v>2</v>
      </c>
      <c r="W15" s="67">
        <f>IF(F15&gt;148.026,1,(POWER(10,0.89726074*POWER(LOG10(F15/148.026),2))))</f>
        <v>1.2331107666967396</v>
      </c>
    </row>
    <row r="16" spans="1:23" ht="15.75" thickBot="1">
      <c r="A16" s="185">
        <v>3</v>
      </c>
      <c r="B16" s="215" t="s">
        <v>109</v>
      </c>
      <c r="C16" s="205">
        <v>1999</v>
      </c>
      <c r="D16" s="167" t="s">
        <v>111</v>
      </c>
      <c r="E16" s="62" t="s">
        <v>40</v>
      </c>
      <c r="F16" s="62">
        <v>73.6</v>
      </c>
      <c r="G16" s="65">
        <v>75</v>
      </c>
      <c r="H16" s="92">
        <v>35</v>
      </c>
      <c r="I16" s="92">
        <v>37</v>
      </c>
      <c r="J16" s="95">
        <v>40</v>
      </c>
      <c r="K16" s="93">
        <v>37</v>
      </c>
      <c r="L16" s="21">
        <f>K16*W16</f>
        <v>44.75367963744351</v>
      </c>
      <c r="M16" s="8">
        <v>3</v>
      </c>
      <c r="N16" s="92">
        <v>45</v>
      </c>
      <c r="O16" s="92">
        <v>50</v>
      </c>
      <c r="P16" s="95">
        <v>56</v>
      </c>
      <c r="Q16" s="163">
        <v>50</v>
      </c>
      <c r="R16" s="24">
        <f>Q16*W16</f>
        <v>60.47794545600475</v>
      </c>
      <c r="S16" s="23">
        <v>3</v>
      </c>
      <c r="T16" s="107">
        <f>Q16+K16</f>
        <v>87</v>
      </c>
      <c r="U16" s="26">
        <f>W16*T16</f>
        <v>105.23162509344826</v>
      </c>
      <c r="V16" s="170">
        <v>3</v>
      </c>
      <c r="W16" s="68">
        <f>IF(F16&gt;148.026,1,(POWER(10,0.89726074*POWER(LOG10(F16/148.026),2))))</f>
        <v>1.209558909120095</v>
      </c>
    </row>
    <row r="17" spans="1:23" ht="15.75" thickBot="1">
      <c r="A17" s="183">
        <v>1</v>
      </c>
      <c r="B17" s="216" t="s">
        <v>69</v>
      </c>
      <c r="C17" s="206">
        <v>1998</v>
      </c>
      <c r="D17" s="167" t="s">
        <v>111</v>
      </c>
      <c r="E17" s="59" t="s">
        <v>15</v>
      </c>
      <c r="F17" s="59">
        <v>93</v>
      </c>
      <c r="G17" s="182" t="s">
        <v>68</v>
      </c>
      <c r="H17" s="86">
        <v>60</v>
      </c>
      <c r="I17" s="86">
        <v>65</v>
      </c>
      <c r="J17" s="86">
        <v>68</v>
      </c>
      <c r="K17" s="88">
        <v>68</v>
      </c>
      <c r="L17" s="13">
        <f>K17*W17</f>
        <v>73.97214584159487</v>
      </c>
      <c r="M17" s="12">
        <v>1</v>
      </c>
      <c r="N17" s="86">
        <v>80</v>
      </c>
      <c r="O17" s="86">
        <v>85</v>
      </c>
      <c r="P17" s="86">
        <v>88</v>
      </c>
      <c r="Q17" s="162">
        <v>88</v>
      </c>
      <c r="R17" s="16">
        <f>Q17*W17</f>
        <v>95.72865932441688</v>
      </c>
      <c r="S17" s="15">
        <v>1</v>
      </c>
      <c r="T17" s="106">
        <f>Q17+K17</f>
        <v>156</v>
      </c>
      <c r="U17" s="18">
        <f>W17*T17</f>
        <v>169.70080516601175</v>
      </c>
      <c r="V17" s="108">
        <v>1</v>
      </c>
      <c r="W17" s="66">
        <f>IF(F17&gt;148.026,1,(POWER(10,0.89726074*POWER(LOG10(F17/148.026),2))))</f>
        <v>1.087825674141101</v>
      </c>
    </row>
    <row r="18" spans="1:23" ht="15.75" thickBot="1">
      <c r="A18" s="185">
        <v>2</v>
      </c>
      <c r="B18" s="218" t="s">
        <v>72</v>
      </c>
      <c r="C18" s="209">
        <v>2000</v>
      </c>
      <c r="D18" s="167" t="s">
        <v>111</v>
      </c>
      <c r="E18" s="62" t="s">
        <v>28</v>
      </c>
      <c r="F18" s="62">
        <v>85.2</v>
      </c>
      <c r="G18" s="65" t="s">
        <v>68</v>
      </c>
      <c r="H18" s="92">
        <v>55</v>
      </c>
      <c r="I18" s="95">
        <v>60</v>
      </c>
      <c r="J18" s="92">
        <v>60</v>
      </c>
      <c r="K18" s="93">
        <v>60</v>
      </c>
      <c r="L18" s="21">
        <f>K18*W18</f>
        <v>67.57557106281628</v>
      </c>
      <c r="M18" s="8">
        <v>2</v>
      </c>
      <c r="N18" s="92">
        <v>70</v>
      </c>
      <c r="O18" s="95">
        <v>75</v>
      </c>
      <c r="P18" s="92">
        <v>77</v>
      </c>
      <c r="Q18" s="163">
        <v>77</v>
      </c>
      <c r="R18" s="24">
        <f>Q18*W18</f>
        <v>86.72198286394757</v>
      </c>
      <c r="S18" s="23">
        <v>2</v>
      </c>
      <c r="T18" s="107">
        <f>Q18+K18</f>
        <v>137</v>
      </c>
      <c r="U18" s="26">
        <f>W18*T18</f>
        <v>154.29755392676387</v>
      </c>
      <c r="V18" s="170">
        <v>2</v>
      </c>
      <c r="W18" s="68">
        <f>IF(F18&gt;148.026,1,(POWER(10,0.89726074*POWER(LOG10(F18/148.026),2))))</f>
        <v>1.1262595177136048</v>
      </c>
    </row>
    <row r="19" spans="1:23" ht="15.75" thickBot="1">
      <c r="A19" s="183">
        <v>1</v>
      </c>
      <c r="B19" s="214" t="s">
        <v>67</v>
      </c>
      <c r="C19" s="206">
        <v>1993</v>
      </c>
      <c r="D19" s="167" t="s">
        <v>111</v>
      </c>
      <c r="E19" s="59" t="s">
        <v>15</v>
      </c>
      <c r="F19" s="59">
        <v>60.6</v>
      </c>
      <c r="G19" s="171" t="s">
        <v>20</v>
      </c>
      <c r="H19" s="179">
        <v>37</v>
      </c>
      <c r="I19" s="86">
        <v>39</v>
      </c>
      <c r="J19" s="86">
        <v>41</v>
      </c>
      <c r="K19" s="88">
        <v>41</v>
      </c>
      <c r="L19" s="13">
        <f>K19*W19</f>
        <v>55.9457835858668</v>
      </c>
      <c r="M19" s="14"/>
      <c r="N19" s="181">
        <v>48</v>
      </c>
      <c r="O19" s="86">
        <v>51</v>
      </c>
      <c r="P19" s="86">
        <v>53</v>
      </c>
      <c r="Q19" s="162">
        <v>53</v>
      </c>
      <c r="R19" s="16">
        <f>Q19*W19</f>
        <v>72.32015926953514</v>
      </c>
      <c r="S19" s="17"/>
      <c r="T19" s="118">
        <f>Q19+K19</f>
        <v>94</v>
      </c>
      <c r="U19" s="18">
        <f>W19*T19</f>
        <v>128.26594285540193</v>
      </c>
      <c r="V19" s="108">
        <v>1</v>
      </c>
      <c r="W19" s="66">
        <f>IF(F19&gt;148.026,1,(POWER(10,0.89726074*POWER(LOG10(F19/148.026),2))))</f>
        <v>1.364531306972361</v>
      </c>
    </row>
    <row r="20" spans="1:23" ht="15.75" thickBot="1">
      <c r="A20" s="184">
        <v>2</v>
      </c>
      <c r="B20" s="220" t="s">
        <v>66</v>
      </c>
      <c r="C20" s="207">
        <v>1994</v>
      </c>
      <c r="D20" s="167" t="s">
        <v>111</v>
      </c>
      <c r="E20" s="58" t="s">
        <v>15</v>
      </c>
      <c r="F20" s="58">
        <v>62.3</v>
      </c>
      <c r="G20" s="52" t="s">
        <v>20</v>
      </c>
      <c r="H20" s="178">
        <v>25</v>
      </c>
      <c r="I20" s="165">
        <v>28</v>
      </c>
      <c r="J20" s="165">
        <v>30</v>
      </c>
      <c r="K20" s="91">
        <v>30</v>
      </c>
      <c r="L20" s="5">
        <f>K20*W20</f>
        <v>40.1671639814884</v>
      </c>
      <c r="M20" s="7"/>
      <c r="N20" s="174">
        <v>30</v>
      </c>
      <c r="O20" s="89">
        <v>35</v>
      </c>
      <c r="P20" s="89">
        <v>40</v>
      </c>
      <c r="Q20" s="164">
        <v>40</v>
      </c>
      <c r="R20" s="2">
        <f>Q20*W20</f>
        <v>53.556218641984536</v>
      </c>
      <c r="S20" s="4"/>
      <c r="T20" s="119">
        <f>Q20+K20</f>
        <v>70</v>
      </c>
      <c r="U20" s="9">
        <f>W20*T20</f>
        <v>93.72338262347293</v>
      </c>
      <c r="V20" s="109">
        <v>2</v>
      </c>
      <c r="W20" s="67">
        <f>IF(F20&gt;148.026,1,(POWER(10,0.89726074*POWER(LOG10(F20/148.026),2))))</f>
        <v>1.3389054660496134</v>
      </c>
    </row>
    <row r="21" spans="1:23" ht="15.75" thickBot="1">
      <c r="A21" s="185">
        <v>3</v>
      </c>
      <c r="B21" s="221" t="s">
        <v>65</v>
      </c>
      <c r="C21" s="205">
        <v>1994</v>
      </c>
      <c r="D21" s="167" t="s">
        <v>111</v>
      </c>
      <c r="E21" s="62" t="s">
        <v>15</v>
      </c>
      <c r="F21" s="62">
        <v>73.1</v>
      </c>
      <c r="G21" s="172" t="s">
        <v>20</v>
      </c>
      <c r="H21" s="177">
        <v>20</v>
      </c>
      <c r="I21" s="92">
        <v>22</v>
      </c>
      <c r="J21" s="92">
        <v>24</v>
      </c>
      <c r="K21" s="93">
        <v>24</v>
      </c>
      <c r="L21" s="21">
        <f>K21*W21</f>
        <v>29.13790232588439</v>
      </c>
      <c r="M21" s="22"/>
      <c r="N21" s="180">
        <v>25</v>
      </c>
      <c r="O21" s="92">
        <v>28</v>
      </c>
      <c r="P21" s="92">
        <v>30</v>
      </c>
      <c r="Q21" s="163">
        <v>30</v>
      </c>
      <c r="R21" s="24">
        <f>Q21*W21</f>
        <v>36.42237790735549</v>
      </c>
      <c r="S21" s="25"/>
      <c r="T21" s="169">
        <f>Q21+K21</f>
        <v>54</v>
      </c>
      <c r="U21" s="26">
        <f>W21*T21</f>
        <v>65.56028023323988</v>
      </c>
      <c r="V21" s="170">
        <v>3</v>
      </c>
      <c r="W21" s="68">
        <f>IF(F21&gt;148.026,1,(POWER(10,0.89726074*POWER(LOG10(F21/148.026),2))))</f>
        <v>1.2140792635785163</v>
      </c>
    </row>
    <row r="22" spans="1:22" ht="12.75">
      <c r="A22" s="227"/>
      <c r="B22" s="228" t="s">
        <v>11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30"/>
    </row>
    <row r="23" spans="1:22" ht="15.75" thickBot="1">
      <c r="A23" s="231"/>
      <c r="B23" s="112" t="s">
        <v>112</v>
      </c>
      <c r="C23" s="211"/>
      <c r="D23" s="201"/>
      <c r="E23" s="201"/>
      <c r="F23" s="112" t="s">
        <v>113</v>
      </c>
      <c r="G23" s="1"/>
      <c r="H23" s="1"/>
      <c r="I23" s="1"/>
      <c r="J23" s="112" t="s">
        <v>99</v>
      </c>
      <c r="K23" s="1"/>
      <c r="L23" s="232"/>
      <c r="M23" s="1"/>
      <c r="N23" s="1"/>
      <c r="O23" s="1"/>
      <c r="P23" s="112" t="s">
        <v>114</v>
      </c>
      <c r="Q23" s="1"/>
      <c r="R23" s="1"/>
      <c r="S23" s="1"/>
      <c r="T23" s="1"/>
      <c r="U23" s="232"/>
      <c r="V23" s="233"/>
    </row>
    <row r="24" spans="2:22" ht="21" thickBot="1">
      <c r="B24" s="293" t="s">
        <v>82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</row>
    <row r="25" spans="2:23" ht="15.75" thickBot="1">
      <c r="B25" s="234" t="s">
        <v>10</v>
      </c>
      <c r="C25" s="273" t="s">
        <v>0</v>
      </c>
      <c r="D25" s="71" t="s">
        <v>9</v>
      </c>
      <c r="E25" s="274" t="s">
        <v>1</v>
      </c>
      <c r="F25" s="275" t="s">
        <v>2</v>
      </c>
      <c r="G25" s="273" t="s">
        <v>3</v>
      </c>
      <c r="H25" s="193" t="s">
        <v>4</v>
      </c>
      <c r="I25" s="194"/>
      <c r="J25" s="195"/>
      <c r="K25" s="39" t="s">
        <v>5</v>
      </c>
      <c r="L25" s="39" t="s">
        <v>6</v>
      </c>
      <c r="M25" s="40" t="s">
        <v>7</v>
      </c>
      <c r="N25" s="196" t="s">
        <v>8</v>
      </c>
      <c r="O25" s="197"/>
      <c r="P25" s="198"/>
      <c r="Q25" s="41" t="s">
        <v>5</v>
      </c>
      <c r="R25" s="41" t="s">
        <v>6</v>
      </c>
      <c r="S25" s="42" t="s">
        <v>7</v>
      </c>
      <c r="T25" s="117" t="s">
        <v>5</v>
      </c>
      <c r="U25" s="43" t="s">
        <v>6</v>
      </c>
      <c r="V25" s="104" t="s">
        <v>7</v>
      </c>
      <c r="W25" s="44" t="s">
        <v>13</v>
      </c>
    </row>
    <row r="26" spans="1:23" ht="15">
      <c r="A26" s="30">
        <v>1</v>
      </c>
      <c r="B26" s="219" t="s">
        <v>60</v>
      </c>
      <c r="C26" s="276"/>
      <c r="D26" s="58" t="s">
        <v>14</v>
      </c>
      <c r="E26" s="258" t="s">
        <v>63</v>
      </c>
      <c r="F26" s="59">
        <v>55.4</v>
      </c>
      <c r="G26" s="70">
        <v>56</v>
      </c>
      <c r="H26" s="86">
        <v>60</v>
      </c>
      <c r="I26" s="86">
        <v>70</v>
      </c>
      <c r="J26" s="87">
        <v>75</v>
      </c>
      <c r="K26" s="88">
        <v>70</v>
      </c>
      <c r="L26" s="13">
        <f aca="true" t="shared" si="0" ref="L26:L38">K26*W26</f>
        <v>110.18368523518303</v>
      </c>
      <c r="M26" s="12">
        <v>1</v>
      </c>
      <c r="N26" s="86">
        <v>80</v>
      </c>
      <c r="O26" s="86">
        <v>90</v>
      </c>
      <c r="P26" s="86">
        <v>95</v>
      </c>
      <c r="Q26" s="15">
        <v>95</v>
      </c>
      <c r="R26" s="16">
        <f aca="true" t="shared" si="1" ref="R26:R38">Q26*W26</f>
        <v>149.53500139060554</v>
      </c>
      <c r="S26" s="15">
        <v>1</v>
      </c>
      <c r="T26" s="106">
        <f aca="true" t="shared" si="2" ref="T26:T38">Q26+K26</f>
        <v>165</v>
      </c>
      <c r="U26" s="18">
        <f aca="true" t="shared" si="3" ref="U26:U38">W26*T26</f>
        <v>259.71868662578856</v>
      </c>
      <c r="V26" s="106">
        <v>1</v>
      </c>
      <c r="W26" s="60">
        <f aca="true" t="shared" si="4" ref="W26:W38">IF(F26&lt;174.393,10^(0.794358141*((LOG10(F26/174.393))^2)),1)</f>
        <v>1.5740526462169004</v>
      </c>
    </row>
    <row r="27" spans="1:23" ht="15">
      <c r="A27" s="30">
        <v>2</v>
      </c>
      <c r="B27" s="235" t="s">
        <v>56</v>
      </c>
      <c r="C27" s="259">
        <v>2003</v>
      </c>
      <c r="D27" s="58" t="s">
        <v>14</v>
      </c>
      <c r="E27" s="71" t="s">
        <v>55</v>
      </c>
      <c r="F27" s="255">
        <v>49.2</v>
      </c>
      <c r="G27" s="69">
        <v>56</v>
      </c>
      <c r="H27" s="89">
        <v>45</v>
      </c>
      <c r="I27" s="89">
        <v>48</v>
      </c>
      <c r="J27" s="90">
        <v>51</v>
      </c>
      <c r="K27" s="91">
        <v>48</v>
      </c>
      <c r="L27" s="5">
        <f t="shared" si="0"/>
        <v>83.397629167179</v>
      </c>
      <c r="M27" s="6">
        <v>3</v>
      </c>
      <c r="N27" s="89">
        <v>58</v>
      </c>
      <c r="O27" s="89">
        <v>62</v>
      </c>
      <c r="P27" s="90">
        <v>65</v>
      </c>
      <c r="Q27" s="3">
        <v>62</v>
      </c>
      <c r="R27" s="2">
        <f t="shared" si="1"/>
        <v>107.72193767427288</v>
      </c>
      <c r="S27" s="3">
        <v>2</v>
      </c>
      <c r="T27" s="96">
        <f t="shared" si="2"/>
        <v>110</v>
      </c>
      <c r="U27" s="9">
        <f t="shared" si="3"/>
        <v>191.1195668414519</v>
      </c>
      <c r="V27" s="96">
        <v>2</v>
      </c>
      <c r="W27" s="61">
        <f t="shared" si="4"/>
        <v>1.7374506076495626</v>
      </c>
    </row>
    <row r="28" spans="1:23" ht="15">
      <c r="A28" s="30">
        <v>3</v>
      </c>
      <c r="B28" s="235" t="s">
        <v>95</v>
      </c>
      <c r="C28" s="259">
        <v>2001</v>
      </c>
      <c r="D28" s="58" t="s">
        <v>14</v>
      </c>
      <c r="E28" s="261" t="s">
        <v>108</v>
      </c>
      <c r="F28" s="58">
        <v>56</v>
      </c>
      <c r="G28" s="69">
        <v>56</v>
      </c>
      <c r="H28" s="89">
        <v>45</v>
      </c>
      <c r="I28" s="89">
        <v>49</v>
      </c>
      <c r="J28" s="90">
        <v>52</v>
      </c>
      <c r="K28" s="91">
        <v>49</v>
      </c>
      <c r="L28" s="5">
        <f t="shared" si="0"/>
        <v>76.4770672242734</v>
      </c>
      <c r="M28" s="6">
        <v>2</v>
      </c>
      <c r="N28" s="89">
        <v>55</v>
      </c>
      <c r="O28" s="90">
        <v>60</v>
      </c>
      <c r="P28" s="89">
        <v>60</v>
      </c>
      <c r="Q28" s="3">
        <v>60</v>
      </c>
      <c r="R28" s="2">
        <f t="shared" si="1"/>
        <v>93.6453884378858</v>
      </c>
      <c r="S28" s="3">
        <v>3</v>
      </c>
      <c r="T28" s="96">
        <f t="shared" si="2"/>
        <v>109</v>
      </c>
      <c r="U28" s="9">
        <f t="shared" si="3"/>
        <v>170.12245566215918</v>
      </c>
      <c r="V28" s="96">
        <v>3</v>
      </c>
      <c r="W28" s="61">
        <f t="shared" si="4"/>
        <v>1.5607564739647632</v>
      </c>
    </row>
    <row r="29" spans="1:23" ht="15">
      <c r="A29" s="30">
        <v>4</v>
      </c>
      <c r="B29" s="235" t="s">
        <v>39</v>
      </c>
      <c r="C29" s="259">
        <v>2003</v>
      </c>
      <c r="D29" s="58" t="s">
        <v>14</v>
      </c>
      <c r="E29" s="255" t="s">
        <v>40</v>
      </c>
      <c r="F29" s="58">
        <v>42.9</v>
      </c>
      <c r="G29" s="69">
        <v>56</v>
      </c>
      <c r="H29" s="89">
        <v>37</v>
      </c>
      <c r="I29" s="90">
        <v>40</v>
      </c>
      <c r="J29" s="89">
        <v>40</v>
      </c>
      <c r="K29" s="91">
        <v>40</v>
      </c>
      <c r="L29" s="5">
        <f t="shared" si="0"/>
        <v>78.83911918558564</v>
      </c>
      <c r="M29" s="6"/>
      <c r="N29" s="89">
        <v>47</v>
      </c>
      <c r="O29" s="89">
        <v>50</v>
      </c>
      <c r="P29" s="89">
        <v>52</v>
      </c>
      <c r="Q29" s="3">
        <v>52</v>
      </c>
      <c r="R29" s="2">
        <f t="shared" si="1"/>
        <v>102.49085494126135</v>
      </c>
      <c r="S29" s="3"/>
      <c r="T29" s="96">
        <f t="shared" si="2"/>
        <v>92</v>
      </c>
      <c r="U29" s="9">
        <f t="shared" si="3"/>
        <v>181.329974126847</v>
      </c>
      <c r="V29" s="133">
        <v>4</v>
      </c>
      <c r="W29" s="61">
        <f t="shared" si="4"/>
        <v>1.9709779796396412</v>
      </c>
    </row>
    <row r="30" spans="1:23" ht="15">
      <c r="A30" s="30">
        <v>5</v>
      </c>
      <c r="B30" s="235" t="s">
        <v>30</v>
      </c>
      <c r="C30" s="259">
        <v>2002</v>
      </c>
      <c r="D30" s="58" t="s">
        <v>14</v>
      </c>
      <c r="E30" s="254" t="s">
        <v>38</v>
      </c>
      <c r="F30" s="58">
        <v>55</v>
      </c>
      <c r="G30" s="69">
        <v>56</v>
      </c>
      <c r="H30" s="89">
        <v>33</v>
      </c>
      <c r="I30" s="89">
        <v>37</v>
      </c>
      <c r="J30" s="90">
        <v>38</v>
      </c>
      <c r="K30" s="91">
        <v>37</v>
      </c>
      <c r="L30" s="5">
        <f t="shared" si="0"/>
        <v>58.575883379597826</v>
      </c>
      <c r="M30" s="6"/>
      <c r="N30" s="89">
        <v>46</v>
      </c>
      <c r="O30" s="89">
        <v>51</v>
      </c>
      <c r="P30" s="89">
        <v>53</v>
      </c>
      <c r="Q30" s="3">
        <v>53</v>
      </c>
      <c r="R30" s="2">
        <f t="shared" si="1"/>
        <v>83.9059951113158</v>
      </c>
      <c r="S30" s="3"/>
      <c r="T30" s="96">
        <f t="shared" si="2"/>
        <v>90</v>
      </c>
      <c r="U30" s="9">
        <f t="shared" si="3"/>
        <v>142.48187849091363</v>
      </c>
      <c r="V30" s="133">
        <v>5</v>
      </c>
      <c r="W30" s="61">
        <f t="shared" si="4"/>
        <v>1.5831319832323736</v>
      </c>
    </row>
    <row r="31" spans="1:23" ht="15">
      <c r="A31" s="30">
        <v>6</v>
      </c>
      <c r="B31" s="235" t="s">
        <v>89</v>
      </c>
      <c r="C31" s="259"/>
      <c r="D31" s="58" t="s">
        <v>14</v>
      </c>
      <c r="E31" s="254" t="s">
        <v>28</v>
      </c>
      <c r="F31" s="58">
        <v>45.8</v>
      </c>
      <c r="G31" s="69">
        <v>56</v>
      </c>
      <c r="H31" s="89">
        <v>28</v>
      </c>
      <c r="I31" s="89">
        <v>32</v>
      </c>
      <c r="J31" s="90">
        <v>34</v>
      </c>
      <c r="K31" s="91">
        <v>32</v>
      </c>
      <c r="L31" s="5">
        <f t="shared" si="0"/>
        <v>59.290328634695946</v>
      </c>
      <c r="M31" s="6"/>
      <c r="N31" s="89">
        <v>40</v>
      </c>
      <c r="O31" s="89">
        <v>45</v>
      </c>
      <c r="P31" s="89">
        <v>48</v>
      </c>
      <c r="Q31" s="3">
        <v>48</v>
      </c>
      <c r="R31" s="2">
        <f t="shared" si="1"/>
        <v>88.93549295204392</v>
      </c>
      <c r="S31" s="3"/>
      <c r="T31" s="96">
        <f t="shared" si="2"/>
        <v>80</v>
      </c>
      <c r="U31" s="9">
        <f t="shared" si="3"/>
        <v>148.22582158673987</v>
      </c>
      <c r="V31" s="133">
        <v>6</v>
      </c>
      <c r="W31" s="61">
        <f t="shared" si="4"/>
        <v>1.8528227698342483</v>
      </c>
    </row>
    <row r="32" spans="1:23" ht="15.75" thickBot="1">
      <c r="A32" s="30">
        <v>7</v>
      </c>
      <c r="B32" s="221" t="s">
        <v>29</v>
      </c>
      <c r="C32" s="262">
        <v>2001</v>
      </c>
      <c r="D32" s="58" t="s">
        <v>14</v>
      </c>
      <c r="E32" s="263" t="s">
        <v>38</v>
      </c>
      <c r="F32" s="113">
        <v>43.3</v>
      </c>
      <c r="G32" s="113">
        <v>56</v>
      </c>
      <c r="H32" s="92">
        <v>30</v>
      </c>
      <c r="I32" s="92">
        <v>34</v>
      </c>
      <c r="J32" s="95">
        <v>35</v>
      </c>
      <c r="K32" s="93">
        <v>34</v>
      </c>
      <c r="L32" s="21">
        <f t="shared" si="0"/>
        <v>66.41610635474723</v>
      </c>
      <c r="M32" s="8"/>
      <c r="N32" s="92">
        <v>40</v>
      </c>
      <c r="O32" s="95">
        <v>45</v>
      </c>
      <c r="P32" s="95">
        <v>45</v>
      </c>
      <c r="Q32" s="23">
        <v>40</v>
      </c>
      <c r="R32" s="24">
        <f t="shared" si="1"/>
        <v>78.13659571146732</v>
      </c>
      <c r="S32" s="23"/>
      <c r="T32" s="107">
        <f t="shared" si="2"/>
        <v>74</v>
      </c>
      <c r="U32" s="26">
        <f t="shared" si="3"/>
        <v>144.55270206621455</v>
      </c>
      <c r="V32" s="134">
        <v>7</v>
      </c>
      <c r="W32" s="63">
        <f t="shared" si="4"/>
        <v>1.953414892786683</v>
      </c>
    </row>
    <row r="33" spans="1:23" ht="15">
      <c r="A33" s="30">
        <v>1</v>
      </c>
      <c r="B33" s="236" t="s">
        <v>57</v>
      </c>
      <c r="C33" s="276"/>
      <c r="D33" s="58" t="s">
        <v>14</v>
      </c>
      <c r="E33" s="253" t="s">
        <v>63</v>
      </c>
      <c r="F33" s="59">
        <v>61.4</v>
      </c>
      <c r="G33" s="277">
        <v>62</v>
      </c>
      <c r="H33" s="85">
        <v>64</v>
      </c>
      <c r="I33" s="81">
        <v>68</v>
      </c>
      <c r="J33" s="79">
        <v>71</v>
      </c>
      <c r="K33" s="6">
        <v>68</v>
      </c>
      <c r="L33" s="5">
        <f t="shared" si="0"/>
        <v>99.03256582380814</v>
      </c>
      <c r="M33" s="6">
        <v>1</v>
      </c>
      <c r="N33" s="81">
        <v>75</v>
      </c>
      <c r="O33" s="81">
        <v>80</v>
      </c>
      <c r="P33" s="79">
        <v>83</v>
      </c>
      <c r="Q33" s="3">
        <v>80</v>
      </c>
      <c r="R33" s="2">
        <f t="shared" si="1"/>
        <v>116.50890096918604</v>
      </c>
      <c r="S33" s="3">
        <v>1</v>
      </c>
      <c r="T33" s="96">
        <f t="shared" si="2"/>
        <v>148</v>
      </c>
      <c r="U33" s="9">
        <f t="shared" si="3"/>
        <v>215.54146679299419</v>
      </c>
      <c r="V33" s="96">
        <v>1</v>
      </c>
      <c r="W33" s="61">
        <f t="shared" si="4"/>
        <v>1.4563612621148256</v>
      </c>
    </row>
    <row r="34" spans="1:23" ht="15">
      <c r="A34" s="30">
        <v>2</v>
      </c>
      <c r="B34" s="217" t="s">
        <v>61</v>
      </c>
      <c r="C34" s="278"/>
      <c r="D34" s="58" t="s">
        <v>14</v>
      </c>
      <c r="E34" s="255" t="s">
        <v>63</v>
      </c>
      <c r="F34" s="58">
        <v>59</v>
      </c>
      <c r="G34" s="279">
        <v>62</v>
      </c>
      <c r="H34" s="85">
        <v>58</v>
      </c>
      <c r="I34" s="81">
        <v>62</v>
      </c>
      <c r="J34" s="81">
        <v>65</v>
      </c>
      <c r="K34" s="6">
        <v>65</v>
      </c>
      <c r="L34" s="5">
        <f t="shared" si="0"/>
        <v>97.47493974863994</v>
      </c>
      <c r="M34" s="6">
        <v>2</v>
      </c>
      <c r="N34" s="81">
        <v>68</v>
      </c>
      <c r="O34" s="81">
        <v>73</v>
      </c>
      <c r="P34" s="81">
        <v>76</v>
      </c>
      <c r="Q34" s="3">
        <v>76</v>
      </c>
      <c r="R34" s="2">
        <f t="shared" si="1"/>
        <v>113.97069878302516</v>
      </c>
      <c r="S34" s="3">
        <v>2</v>
      </c>
      <c r="T34" s="96">
        <f t="shared" si="2"/>
        <v>141</v>
      </c>
      <c r="U34" s="9">
        <f t="shared" si="3"/>
        <v>211.4456385316651</v>
      </c>
      <c r="V34" s="96">
        <v>2</v>
      </c>
      <c r="W34" s="61">
        <f t="shared" si="4"/>
        <v>1.4996144576713837</v>
      </c>
    </row>
    <row r="35" spans="1:23" ht="15">
      <c r="A35" s="30">
        <v>3</v>
      </c>
      <c r="B35" s="235" t="s">
        <v>42</v>
      </c>
      <c r="C35" s="259">
        <v>2000</v>
      </c>
      <c r="D35" s="58" t="s">
        <v>14</v>
      </c>
      <c r="E35" s="255" t="s">
        <v>40</v>
      </c>
      <c r="F35" s="58">
        <v>61.9</v>
      </c>
      <c r="G35" s="31">
        <v>62</v>
      </c>
      <c r="H35" s="85">
        <v>47</v>
      </c>
      <c r="I35" s="81">
        <v>51</v>
      </c>
      <c r="J35" s="81">
        <v>55</v>
      </c>
      <c r="K35" s="6">
        <v>55</v>
      </c>
      <c r="L35" s="5">
        <f t="shared" si="0"/>
        <v>79.6351316056214</v>
      </c>
      <c r="M35" s="6">
        <v>3</v>
      </c>
      <c r="N35" s="81">
        <v>60</v>
      </c>
      <c r="O35" s="81">
        <v>65</v>
      </c>
      <c r="P35" s="79">
        <v>70</v>
      </c>
      <c r="Q35" s="3">
        <v>65</v>
      </c>
      <c r="R35" s="2">
        <f t="shared" si="1"/>
        <v>94.1142464430071</v>
      </c>
      <c r="S35" s="3">
        <v>3</v>
      </c>
      <c r="T35" s="96">
        <f t="shared" si="2"/>
        <v>120</v>
      </c>
      <c r="U35" s="9">
        <f t="shared" si="3"/>
        <v>173.7493780486285</v>
      </c>
      <c r="V35" s="96">
        <v>3</v>
      </c>
      <c r="W35" s="61">
        <f t="shared" si="4"/>
        <v>1.447911483738571</v>
      </c>
    </row>
    <row r="36" spans="1:23" ht="15">
      <c r="A36" s="30">
        <v>4</v>
      </c>
      <c r="B36" s="235" t="s">
        <v>31</v>
      </c>
      <c r="C36" s="259">
        <v>2000</v>
      </c>
      <c r="D36" s="58" t="s">
        <v>14</v>
      </c>
      <c r="E36" s="254" t="s">
        <v>38</v>
      </c>
      <c r="F36" s="58">
        <v>61.7</v>
      </c>
      <c r="G36" s="31">
        <v>62</v>
      </c>
      <c r="H36" s="85">
        <v>45</v>
      </c>
      <c r="I36" s="79">
        <v>50</v>
      </c>
      <c r="J36" s="79">
        <v>50</v>
      </c>
      <c r="K36" s="6">
        <v>45</v>
      </c>
      <c r="L36" s="5">
        <f t="shared" si="0"/>
        <v>65.30712229031694</v>
      </c>
      <c r="M36" s="6"/>
      <c r="N36" s="81">
        <v>60</v>
      </c>
      <c r="O36" s="79">
        <v>65</v>
      </c>
      <c r="P36" s="79">
        <v>66</v>
      </c>
      <c r="Q36" s="3">
        <v>60</v>
      </c>
      <c r="R36" s="2">
        <f t="shared" si="1"/>
        <v>87.07616305375592</v>
      </c>
      <c r="S36" s="3"/>
      <c r="T36" s="96">
        <f t="shared" si="2"/>
        <v>105</v>
      </c>
      <c r="U36" s="9">
        <f t="shared" si="3"/>
        <v>152.38328534407285</v>
      </c>
      <c r="V36" s="133">
        <v>4</v>
      </c>
      <c r="W36" s="61">
        <f t="shared" si="4"/>
        <v>1.4512693842292652</v>
      </c>
    </row>
    <row r="37" spans="1:23" ht="15">
      <c r="A37" s="30">
        <v>5</v>
      </c>
      <c r="B37" s="237" t="s">
        <v>44</v>
      </c>
      <c r="C37" s="264">
        <v>2002</v>
      </c>
      <c r="D37" s="58" t="s">
        <v>14</v>
      </c>
      <c r="E37" s="265" t="s">
        <v>49</v>
      </c>
      <c r="F37" s="266">
        <v>56.2</v>
      </c>
      <c r="G37" s="32">
        <v>62</v>
      </c>
      <c r="H37" s="82">
        <v>30</v>
      </c>
      <c r="I37" s="81">
        <v>33</v>
      </c>
      <c r="J37" s="79">
        <v>37</v>
      </c>
      <c r="K37" s="6">
        <v>33</v>
      </c>
      <c r="L37" s="5">
        <f t="shared" si="0"/>
        <v>51.36147333370724</v>
      </c>
      <c r="M37" s="6"/>
      <c r="N37" s="81">
        <v>40</v>
      </c>
      <c r="O37" s="79">
        <v>43</v>
      </c>
      <c r="P37" s="81">
        <v>43</v>
      </c>
      <c r="Q37" s="3">
        <v>43</v>
      </c>
      <c r="R37" s="2">
        <f t="shared" si="1"/>
        <v>66.92555616210338</v>
      </c>
      <c r="S37" s="3"/>
      <c r="T37" s="96">
        <f t="shared" si="2"/>
        <v>76</v>
      </c>
      <c r="U37" s="9">
        <f t="shared" si="3"/>
        <v>118.28702949581061</v>
      </c>
      <c r="V37" s="133">
        <v>5</v>
      </c>
      <c r="W37" s="61">
        <f t="shared" si="4"/>
        <v>1.5564082828396133</v>
      </c>
    </row>
    <row r="38" spans="1:23" ht="15.75" thickBot="1">
      <c r="A38" s="121">
        <v>6</v>
      </c>
      <c r="B38" s="238" t="s">
        <v>96</v>
      </c>
      <c r="C38" s="280"/>
      <c r="D38" s="58" t="s">
        <v>14</v>
      </c>
      <c r="E38" s="255" t="s">
        <v>40</v>
      </c>
      <c r="F38" s="266">
        <v>59.3</v>
      </c>
      <c r="G38" s="281">
        <v>62</v>
      </c>
      <c r="H38" s="99">
        <v>22</v>
      </c>
      <c r="I38" s="84">
        <v>24</v>
      </c>
      <c r="J38" s="102">
        <v>26</v>
      </c>
      <c r="K38" s="10">
        <v>24</v>
      </c>
      <c r="L38" s="46">
        <f t="shared" si="0"/>
        <v>35.85482525564403</v>
      </c>
      <c r="M38" s="10"/>
      <c r="N38" s="102">
        <v>30</v>
      </c>
      <c r="O38" s="84">
        <v>30</v>
      </c>
      <c r="P38" s="102">
        <v>34</v>
      </c>
      <c r="Q38" s="48">
        <v>30</v>
      </c>
      <c r="R38" s="49">
        <f t="shared" si="1"/>
        <v>44.818531569555034</v>
      </c>
      <c r="S38" s="48"/>
      <c r="T38" s="105">
        <f t="shared" si="2"/>
        <v>54</v>
      </c>
      <c r="U38" s="51">
        <f t="shared" si="3"/>
        <v>80.67335682519906</v>
      </c>
      <c r="V38" s="146">
        <v>6</v>
      </c>
      <c r="W38" s="78">
        <f t="shared" si="4"/>
        <v>1.4939510523185011</v>
      </c>
    </row>
    <row r="39" spans="1:23" s="36" customFormat="1" ht="15.75" thickBot="1">
      <c r="A39" s="30">
        <v>1</v>
      </c>
      <c r="B39" s="214" t="s">
        <v>107</v>
      </c>
      <c r="C39" s="267"/>
      <c r="D39" s="58" t="s">
        <v>14</v>
      </c>
      <c r="E39" s="256" t="s">
        <v>108</v>
      </c>
      <c r="F39" s="59">
        <v>68</v>
      </c>
      <c r="G39" s="130">
        <v>69</v>
      </c>
      <c r="H39" s="80">
        <v>95</v>
      </c>
      <c r="I39" s="80">
        <v>102</v>
      </c>
      <c r="J39" s="111">
        <v>110</v>
      </c>
      <c r="K39" s="12">
        <v>102</v>
      </c>
      <c r="L39" s="12"/>
      <c r="M39" s="12">
        <v>1</v>
      </c>
      <c r="N39" s="80">
        <v>110</v>
      </c>
      <c r="O39" s="80">
        <v>120</v>
      </c>
      <c r="P39" s="111">
        <v>130</v>
      </c>
      <c r="Q39" s="15">
        <v>120</v>
      </c>
      <c r="R39" s="16">
        <f>Q39*W39</f>
        <v>162.95787570194247</v>
      </c>
      <c r="S39" s="15">
        <v>2</v>
      </c>
      <c r="T39" s="106">
        <f>Q39+K39</f>
        <v>222</v>
      </c>
      <c r="U39" s="18">
        <f>W39*T39</f>
        <v>301.4720700485936</v>
      </c>
      <c r="V39" s="106">
        <v>1</v>
      </c>
      <c r="W39" s="60">
        <f>IF(F39&lt;174.393,10^(0.794358141*((LOG10(F39/174.393))^2)),1)</f>
        <v>1.3579822975161873</v>
      </c>
    </row>
    <row r="40" spans="1:23" ht="15">
      <c r="A40" s="30">
        <v>2</v>
      </c>
      <c r="B40" s="239" t="s">
        <v>16</v>
      </c>
      <c r="C40" s="282">
        <v>2001</v>
      </c>
      <c r="D40" s="58" t="s">
        <v>14</v>
      </c>
      <c r="E40" s="256" t="s">
        <v>108</v>
      </c>
      <c r="F40" s="226">
        <v>64.8</v>
      </c>
      <c r="G40" s="224">
        <v>69</v>
      </c>
      <c r="H40" s="123">
        <v>67</v>
      </c>
      <c r="I40" s="123">
        <v>72</v>
      </c>
      <c r="J40" s="123">
        <v>75</v>
      </c>
      <c r="K40" s="64">
        <v>75</v>
      </c>
      <c r="L40" s="54">
        <f aca="true" t="shared" si="5" ref="L40:L60">K40*W40</f>
        <v>105.17358791569895</v>
      </c>
      <c r="M40" s="64">
        <v>2</v>
      </c>
      <c r="N40" s="123">
        <v>86</v>
      </c>
      <c r="O40" s="123">
        <v>92</v>
      </c>
      <c r="P40" s="123">
        <v>96</v>
      </c>
      <c r="Q40" s="55">
        <v>96</v>
      </c>
      <c r="R40" s="56">
        <f aca="true" t="shared" si="6" ref="R40:R60">Q40*W40</f>
        <v>134.62219253209466</v>
      </c>
      <c r="S40" s="55">
        <v>2</v>
      </c>
      <c r="T40" s="124">
        <f aca="true" t="shared" si="7" ref="T40:T59">Q40+K40</f>
        <v>171</v>
      </c>
      <c r="U40" s="57">
        <f aca="true" t="shared" si="8" ref="U40:U60">W40*T40</f>
        <v>239.79578044779362</v>
      </c>
      <c r="V40" s="124">
        <v>2</v>
      </c>
      <c r="W40" s="125">
        <f aca="true" t="shared" si="9" ref="W40:W60">IF(F40&lt;174.393,10^(0.794358141*((LOG10(F40/174.393))^2)),1)</f>
        <v>1.4023145055426527</v>
      </c>
    </row>
    <row r="41" spans="1:23" ht="15">
      <c r="A41" s="30">
        <v>3</v>
      </c>
      <c r="B41" s="217" t="s">
        <v>26</v>
      </c>
      <c r="C41" s="278">
        <v>1999</v>
      </c>
      <c r="D41" s="58" t="s">
        <v>14</v>
      </c>
      <c r="E41" s="255" t="s">
        <v>28</v>
      </c>
      <c r="F41" s="283">
        <v>68.6</v>
      </c>
      <c r="G41" s="71">
        <v>69</v>
      </c>
      <c r="H41" s="81">
        <v>65</v>
      </c>
      <c r="I41" s="81">
        <v>72</v>
      </c>
      <c r="J41" s="81">
        <v>75</v>
      </c>
      <c r="K41" s="6">
        <v>75</v>
      </c>
      <c r="L41" s="5">
        <f t="shared" si="5"/>
        <v>101.27161851311037</v>
      </c>
      <c r="M41" s="6">
        <v>3</v>
      </c>
      <c r="N41" s="79">
        <v>85</v>
      </c>
      <c r="O41" s="79">
        <v>85</v>
      </c>
      <c r="P41" s="81">
        <v>85</v>
      </c>
      <c r="Q41" s="3">
        <v>85</v>
      </c>
      <c r="R41" s="2">
        <f t="shared" si="6"/>
        <v>114.7745009815251</v>
      </c>
      <c r="S41" s="3">
        <v>3</v>
      </c>
      <c r="T41" s="96">
        <f t="shared" si="7"/>
        <v>160</v>
      </c>
      <c r="U41" s="9">
        <f t="shared" si="8"/>
        <v>216.04611949463546</v>
      </c>
      <c r="V41" s="96">
        <v>3</v>
      </c>
      <c r="W41" s="61">
        <f t="shared" si="9"/>
        <v>1.3502882468414716</v>
      </c>
    </row>
    <row r="42" spans="1:23" ht="15">
      <c r="A42" s="30">
        <v>4</v>
      </c>
      <c r="B42" s="217" t="s">
        <v>94</v>
      </c>
      <c r="C42" s="278"/>
      <c r="D42" s="58" t="s">
        <v>14</v>
      </c>
      <c r="E42" s="255" t="s">
        <v>63</v>
      </c>
      <c r="F42" s="58">
        <v>65.7</v>
      </c>
      <c r="G42" s="283">
        <v>69</v>
      </c>
      <c r="H42" s="81">
        <v>65</v>
      </c>
      <c r="I42" s="81">
        <v>70</v>
      </c>
      <c r="J42" s="81">
        <v>73</v>
      </c>
      <c r="K42" s="6">
        <v>73</v>
      </c>
      <c r="L42" s="5">
        <f t="shared" si="5"/>
        <v>101.41563727667395</v>
      </c>
      <c r="M42" s="6"/>
      <c r="N42" s="79">
        <v>77</v>
      </c>
      <c r="O42" s="81">
        <v>80</v>
      </c>
      <c r="P42" s="79" t="s">
        <v>97</v>
      </c>
      <c r="Q42" s="3">
        <v>80</v>
      </c>
      <c r="R42" s="2">
        <f t="shared" si="6"/>
        <v>111.14042441279337</v>
      </c>
      <c r="S42" s="3"/>
      <c r="T42" s="96">
        <f t="shared" si="7"/>
        <v>153</v>
      </c>
      <c r="U42" s="9">
        <f t="shared" si="8"/>
        <v>212.5560616894673</v>
      </c>
      <c r="V42" s="133">
        <v>4</v>
      </c>
      <c r="W42" s="61">
        <f t="shared" si="9"/>
        <v>1.389255305159917</v>
      </c>
    </row>
    <row r="43" spans="1:23" ht="15">
      <c r="A43" s="30">
        <v>5</v>
      </c>
      <c r="B43" s="240" t="s">
        <v>50</v>
      </c>
      <c r="C43" s="284"/>
      <c r="D43" s="58" t="s">
        <v>14</v>
      </c>
      <c r="E43" s="268" t="s">
        <v>53</v>
      </c>
      <c r="F43" s="69">
        <v>65.4</v>
      </c>
      <c r="G43" s="69">
        <v>69</v>
      </c>
      <c r="H43" s="89">
        <v>65</v>
      </c>
      <c r="I43" s="89">
        <v>65</v>
      </c>
      <c r="J43" s="89">
        <v>68</v>
      </c>
      <c r="K43" s="91">
        <v>68</v>
      </c>
      <c r="L43" s="5">
        <f t="shared" si="5"/>
        <v>94.76171085895952</v>
      </c>
      <c r="M43" s="6"/>
      <c r="N43" s="89">
        <v>80</v>
      </c>
      <c r="O43" s="89">
        <v>85</v>
      </c>
      <c r="P43" s="90">
        <v>90</v>
      </c>
      <c r="Q43" s="3">
        <v>85</v>
      </c>
      <c r="R43" s="2">
        <f t="shared" si="6"/>
        <v>118.4521385736994</v>
      </c>
      <c r="S43" s="3"/>
      <c r="T43" s="96">
        <f t="shared" si="7"/>
        <v>153</v>
      </c>
      <c r="U43" s="9">
        <f t="shared" si="8"/>
        <v>213.21384943265892</v>
      </c>
      <c r="V43" s="133">
        <v>5</v>
      </c>
      <c r="W43" s="61">
        <f t="shared" si="9"/>
        <v>1.393554571455287</v>
      </c>
    </row>
    <row r="44" spans="1:23" ht="15">
      <c r="A44" s="30">
        <v>6</v>
      </c>
      <c r="B44" s="235" t="s">
        <v>93</v>
      </c>
      <c r="C44" s="259">
        <v>1996</v>
      </c>
      <c r="D44" s="58" t="s">
        <v>14</v>
      </c>
      <c r="E44" s="255" t="s">
        <v>40</v>
      </c>
      <c r="F44" s="58">
        <v>65.9</v>
      </c>
      <c r="G44" s="69">
        <v>69</v>
      </c>
      <c r="H44" s="81">
        <v>62</v>
      </c>
      <c r="I44" s="81">
        <v>66</v>
      </c>
      <c r="J44" s="79">
        <v>71</v>
      </c>
      <c r="K44" s="6">
        <v>66</v>
      </c>
      <c r="L44" s="5">
        <f t="shared" si="5"/>
        <v>91.50361601505496</v>
      </c>
      <c r="M44" s="6"/>
      <c r="N44" s="81">
        <v>80</v>
      </c>
      <c r="O44" s="79">
        <v>85</v>
      </c>
      <c r="P44" s="79">
        <v>85</v>
      </c>
      <c r="Q44" s="3">
        <v>80</v>
      </c>
      <c r="R44" s="2">
        <f t="shared" si="6"/>
        <v>110.91347395764238</v>
      </c>
      <c r="S44" s="3"/>
      <c r="T44" s="96">
        <f t="shared" si="7"/>
        <v>146</v>
      </c>
      <c r="U44" s="9">
        <f t="shared" si="8"/>
        <v>202.41708997269734</v>
      </c>
      <c r="V44" s="133">
        <v>6</v>
      </c>
      <c r="W44" s="61">
        <f t="shared" si="9"/>
        <v>1.3864184244705298</v>
      </c>
    </row>
    <row r="45" spans="1:23" ht="15">
      <c r="A45" s="30">
        <v>7</v>
      </c>
      <c r="B45" s="235" t="s">
        <v>47</v>
      </c>
      <c r="C45" s="259">
        <v>1998</v>
      </c>
      <c r="D45" s="58" t="s">
        <v>14</v>
      </c>
      <c r="E45" s="255" t="s">
        <v>49</v>
      </c>
      <c r="F45" s="58">
        <v>66.6</v>
      </c>
      <c r="G45" s="58">
        <v>69</v>
      </c>
      <c r="H45" s="81">
        <v>55</v>
      </c>
      <c r="I45" s="79">
        <v>62</v>
      </c>
      <c r="J45" s="81">
        <v>65</v>
      </c>
      <c r="K45" s="6">
        <v>65</v>
      </c>
      <c r="L45" s="5">
        <f t="shared" si="5"/>
        <v>89.4835480344955</v>
      </c>
      <c r="M45" s="6"/>
      <c r="N45" s="81">
        <v>75</v>
      </c>
      <c r="O45" s="79">
        <v>80</v>
      </c>
      <c r="P45" s="81">
        <v>80</v>
      </c>
      <c r="Q45" s="3">
        <v>80</v>
      </c>
      <c r="R45" s="2">
        <f t="shared" si="6"/>
        <v>110.13359758091754</v>
      </c>
      <c r="S45" s="3"/>
      <c r="T45" s="96">
        <f t="shared" si="7"/>
        <v>145</v>
      </c>
      <c r="U45" s="9">
        <f t="shared" si="8"/>
        <v>199.61714561541305</v>
      </c>
      <c r="V45" s="133">
        <v>7</v>
      </c>
      <c r="W45" s="61">
        <f t="shared" si="9"/>
        <v>1.3766699697614693</v>
      </c>
    </row>
    <row r="46" spans="1:23" ht="15">
      <c r="A46" s="30">
        <v>8</v>
      </c>
      <c r="B46" s="217" t="s">
        <v>25</v>
      </c>
      <c r="C46" s="278">
        <v>2001</v>
      </c>
      <c r="D46" s="58" t="s">
        <v>14</v>
      </c>
      <c r="E46" s="255" t="s">
        <v>28</v>
      </c>
      <c r="F46" s="283">
        <v>66.3</v>
      </c>
      <c r="G46" s="71">
        <v>69</v>
      </c>
      <c r="H46" s="81">
        <v>60</v>
      </c>
      <c r="I46" s="81">
        <v>65</v>
      </c>
      <c r="J46" s="79">
        <v>71</v>
      </c>
      <c r="K46" s="6">
        <v>65</v>
      </c>
      <c r="L46" s="5">
        <f t="shared" si="5"/>
        <v>89.75289980490217</v>
      </c>
      <c r="M46" s="6"/>
      <c r="N46" s="81">
        <v>70</v>
      </c>
      <c r="O46" s="81">
        <v>75</v>
      </c>
      <c r="P46" s="79">
        <v>81</v>
      </c>
      <c r="Q46" s="3">
        <v>75</v>
      </c>
      <c r="R46" s="2">
        <f t="shared" si="6"/>
        <v>103.56103823642559</v>
      </c>
      <c r="S46" s="3"/>
      <c r="T46" s="96">
        <f t="shared" si="7"/>
        <v>140</v>
      </c>
      <c r="U46" s="9">
        <f t="shared" si="8"/>
        <v>193.31393804132776</v>
      </c>
      <c r="V46" s="133">
        <v>8</v>
      </c>
      <c r="W46" s="61">
        <f t="shared" si="9"/>
        <v>1.3808138431523411</v>
      </c>
    </row>
    <row r="47" spans="1:23" ht="15">
      <c r="A47" s="30">
        <v>9</v>
      </c>
      <c r="B47" s="217" t="s">
        <v>27</v>
      </c>
      <c r="C47" s="278">
        <v>2000</v>
      </c>
      <c r="D47" s="58" t="s">
        <v>14</v>
      </c>
      <c r="E47" s="255" t="s">
        <v>28</v>
      </c>
      <c r="F47" s="283">
        <v>62.9</v>
      </c>
      <c r="G47" s="71">
        <v>69</v>
      </c>
      <c r="H47" s="81">
        <v>55</v>
      </c>
      <c r="I47" s="81">
        <v>60</v>
      </c>
      <c r="J47" s="79">
        <v>62</v>
      </c>
      <c r="K47" s="6">
        <v>60</v>
      </c>
      <c r="L47" s="5">
        <f t="shared" si="5"/>
        <v>85.8929804811284</v>
      </c>
      <c r="M47" s="6"/>
      <c r="N47" s="81">
        <v>65</v>
      </c>
      <c r="O47" s="79">
        <v>70</v>
      </c>
      <c r="P47" s="81">
        <v>72</v>
      </c>
      <c r="Q47" s="3">
        <v>72</v>
      </c>
      <c r="R47" s="2">
        <f t="shared" si="6"/>
        <v>103.0715765773541</v>
      </c>
      <c r="S47" s="3"/>
      <c r="T47" s="96">
        <f t="shared" si="7"/>
        <v>132</v>
      </c>
      <c r="U47" s="9">
        <f t="shared" si="8"/>
        <v>188.96455705848248</v>
      </c>
      <c r="V47" s="133">
        <v>9</v>
      </c>
      <c r="W47" s="61">
        <f t="shared" si="9"/>
        <v>1.4315496746854734</v>
      </c>
    </row>
    <row r="48" spans="1:23" ht="15">
      <c r="A48" s="30">
        <v>10</v>
      </c>
      <c r="B48" s="235" t="s">
        <v>46</v>
      </c>
      <c r="C48" s="259">
        <v>1998</v>
      </c>
      <c r="D48" s="58" t="s">
        <v>14</v>
      </c>
      <c r="E48" s="255" t="s">
        <v>49</v>
      </c>
      <c r="F48" s="58">
        <v>63.1</v>
      </c>
      <c r="G48" s="283">
        <v>69</v>
      </c>
      <c r="H48" s="79">
        <v>50</v>
      </c>
      <c r="I48" s="81">
        <v>50</v>
      </c>
      <c r="J48" s="79">
        <v>58</v>
      </c>
      <c r="K48" s="6">
        <v>50</v>
      </c>
      <c r="L48" s="5">
        <f t="shared" si="5"/>
        <v>71.41802938391758</v>
      </c>
      <c r="M48" s="6"/>
      <c r="N48" s="81">
        <v>70</v>
      </c>
      <c r="O48" s="81">
        <v>75</v>
      </c>
      <c r="P48" s="81">
        <v>80</v>
      </c>
      <c r="Q48" s="3">
        <v>80</v>
      </c>
      <c r="R48" s="2">
        <f t="shared" si="6"/>
        <v>114.26884701426813</v>
      </c>
      <c r="S48" s="3"/>
      <c r="T48" s="96">
        <f t="shared" si="7"/>
        <v>130</v>
      </c>
      <c r="U48" s="9">
        <f t="shared" si="8"/>
        <v>185.68687639818572</v>
      </c>
      <c r="V48" s="133">
        <v>10</v>
      </c>
      <c r="W48" s="61">
        <f t="shared" si="9"/>
        <v>1.4283605876783516</v>
      </c>
    </row>
    <row r="49" spans="1:23" ht="15">
      <c r="A49" s="30">
        <v>11</v>
      </c>
      <c r="B49" s="240" t="s">
        <v>91</v>
      </c>
      <c r="C49" s="284"/>
      <c r="D49" s="58" t="s">
        <v>14</v>
      </c>
      <c r="E49" s="268" t="s">
        <v>49</v>
      </c>
      <c r="F49" s="69">
        <v>64</v>
      </c>
      <c r="G49" s="285">
        <v>69</v>
      </c>
      <c r="H49" s="81">
        <v>50</v>
      </c>
      <c r="I49" s="81">
        <v>56</v>
      </c>
      <c r="J49" s="79">
        <v>62</v>
      </c>
      <c r="K49" s="115">
        <v>56</v>
      </c>
      <c r="L49" s="116">
        <f t="shared" si="5"/>
        <v>79.20302804967335</v>
      </c>
      <c r="M49" s="115"/>
      <c r="N49" s="81">
        <v>65</v>
      </c>
      <c r="O49" s="81">
        <v>70</v>
      </c>
      <c r="P49" s="79">
        <v>75</v>
      </c>
      <c r="Q49" s="115">
        <v>70</v>
      </c>
      <c r="R49" s="2">
        <f t="shared" si="6"/>
        <v>99.0037850620917</v>
      </c>
      <c r="S49" s="3"/>
      <c r="T49" s="96">
        <f t="shared" si="7"/>
        <v>126</v>
      </c>
      <c r="U49" s="9">
        <f t="shared" si="8"/>
        <v>178.20681311176506</v>
      </c>
      <c r="V49" s="133">
        <v>11</v>
      </c>
      <c r="W49" s="61">
        <f t="shared" si="9"/>
        <v>1.4143397866013099</v>
      </c>
    </row>
    <row r="50" spans="1:23" ht="15">
      <c r="A50" s="30">
        <v>12</v>
      </c>
      <c r="B50" s="217" t="s">
        <v>62</v>
      </c>
      <c r="C50" s="278"/>
      <c r="D50" s="58" t="s">
        <v>14</v>
      </c>
      <c r="E50" s="255" t="s">
        <v>63</v>
      </c>
      <c r="F50" s="58">
        <v>67.2</v>
      </c>
      <c r="G50" s="283">
        <v>69</v>
      </c>
      <c r="H50" s="81">
        <v>46</v>
      </c>
      <c r="I50" s="81">
        <v>50</v>
      </c>
      <c r="J50" s="81">
        <v>53</v>
      </c>
      <c r="K50" s="6">
        <v>53</v>
      </c>
      <c r="L50" s="5">
        <f t="shared" si="5"/>
        <v>72.53218938074268</v>
      </c>
      <c r="M50" s="6"/>
      <c r="N50" s="81">
        <v>60</v>
      </c>
      <c r="O50" s="81">
        <v>63</v>
      </c>
      <c r="P50" s="79">
        <v>66</v>
      </c>
      <c r="Q50" s="3">
        <v>63</v>
      </c>
      <c r="R50" s="2">
        <f t="shared" si="6"/>
        <v>86.21750813182621</v>
      </c>
      <c r="S50" s="3"/>
      <c r="T50" s="96">
        <f t="shared" si="7"/>
        <v>116</v>
      </c>
      <c r="U50" s="9">
        <f t="shared" si="8"/>
        <v>158.74969751256887</v>
      </c>
      <c r="V50" s="133">
        <v>12</v>
      </c>
      <c r="W50" s="61">
        <f t="shared" si="9"/>
        <v>1.3685318751083524</v>
      </c>
    </row>
    <row r="51" spans="1:23" ht="15.75" thickBot="1">
      <c r="A51" s="30">
        <v>13</v>
      </c>
      <c r="B51" s="235" t="s">
        <v>32</v>
      </c>
      <c r="C51" s="259">
        <v>2000</v>
      </c>
      <c r="D51" s="58" t="s">
        <v>14</v>
      </c>
      <c r="E51" s="254" t="s">
        <v>38</v>
      </c>
      <c r="F51" s="58">
        <v>63.4</v>
      </c>
      <c r="G51" s="69">
        <v>69</v>
      </c>
      <c r="H51" s="81">
        <v>45</v>
      </c>
      <c r="I51" s="81">
        <v>51</v>
      </c>
      <c r="J51" s="79">
        <v>55</v>
      </c>
      <c r="K51" s="6">
        <v>51</v>
      </c>
      <c r="L51" s="5">
        <f t="shared" si="5"/>
        <v>72.60500431625668</v>
      </c>
      <c r="M51" s="6"/>
      <c r="N51" s="79">
        <v>60</v>
      </c>
      <c r="O51" s="81">
        <v>60</v>
      </c>
      <c r="P51" s="79">
        <v>65</v>
      </c>
      <c r="Q51" s="3">
        <v>60</v>
      </c>
      <c r="R51" s="2">
        <f t="shared" si="6"/>
        <v>85.41765213677257</v>
      </c>
      <c r="S51" s="3"/>
      <c r="T51" s="96">
        <f t="shared" si="7"/>
        <v>111</v>
      </c>
      <c r="U51" s="9">
        <f t="shared" si="8"/>
        <v>158.02265645302927</v>
      </c>
      <c r="V51" s="133">
        <v>13</v>
      </c>
      <c r="W51" s="61">
        <f t="shared" si="9"/>
        <v>1.4236275356128762</v>
      </c>
    </row>
    <row r="52" spans="1:23" ht="15.75" thickBot="1">
      <c r="A52" s="30">
        <v>14</v>
      </c>
      <c r="B52" s="241" t="s">
        <v>19</v>
      </c>
      <c r="C52" s="269"/>
      <c r="D52" s="58" t="s">
        <v>14</v>
      </c>
      <c r="E52" s="256" t="s">
        <v>108</v>
      </c>
      <c r="F52" s="62">
        <v>64.5</v>
      </c>
      <c r="G52" s="113">
        <v>69</v>
      </c>
      <c r="H52" s="101">
        <v>32</v>
      </c>
      <c r="I52" s="83">
        <v>35</v>
      </c>
      <c r="J52" s="101">
        <v>38</v>
      </c>
      <c r="K52" s="8">
        <v>35</v>
      </c>
      <c r="L52" s="21">
        <f t="shared" si="5"/>
        <v>49.23719368564347</v>
      </c>
      <c r="M52" s="8"/>
      <c r="N52" s="83">
        <v>48</v>
      </c>
      <c r="O52" s="83">
        <v>51</v>
      </c>
      <c r="P52" s="83">
        <v>55</v>
      </c>
      <c r="Q52" s="23">
        <v>55</v>
      </c>
      <c r="R52" s="24">
        <f t="shared" si="6"/>
        <v>77.37273293458259</v>
      </c>
      <c r="S52" s="23"/>
      <c r="T52" s="107">
        <f t="shared" si="7"/>
        <v>90</v>
      </c>
      <c r="U52" s="26">
        <f t="shared" si="8"/>
        <v>126.60992662022605</v>
      </c>
      <c r="V52" s="134">
        <v>14</v>
      </c>
      <c r="W52" s="63">
        <f t="shared" si="9"/>
        <v>1.4067769624469562</v>
      </c>
    </row>
    <row r="53" spans="1:23" ht="15">
      <c r="A53" s="30">
        <v>1</v>
      </c>
      <c r="B53" s="242" t="s">
        <v>54</v>
      </c>
      <c r="C53" s="267">
        <v>2000</v>
      </c>
      <c r="D53" s="58" t="s">
        <v>14</v>
      </c>
      <c r="E53" s="256" t="s">
        <v>55</v>
      </c>
      <c r="F53" s="130">
        <v>70.6</v>
      </c>
      <c r="G53" s="137">
        <v>77</v>
      </c>
      <c r="H53" s="128">
        <v>80</v>
      </c>
      <c r="I53" s="136">
        <v>85</v>
      </c>
      <c r="J53" s="136">
        <v>90</v>
      </c>
      <c r="K53" s="27">
        <v>90</v>
      </c>
      <c r="L53" s="13">
        <f t="shared" si="5"/>
        <v>119.33237453024962</v>
      </c>
      <c r="M53" s="14">
        <v>1</v>
      </c>
      <c r="N53" s="129">
        <v>110</v>
      </c>
      <c r="O53" s="111">
        <v>116</v>
      </c>
      <c r="P53" s="80">
        <v>118</v>
      </c>
      <c r="Q53" s="15">
        <v>118</v>
      </c>
      <c r="R53" s="16">
        <f t="shared" si="6"/>
        <v>156.45800216188283</v>
      </c>
      <c r="S53" s="17">
        <v>1</v>
      </c>
      <c r="T53" s="118">
        <f t="shared" si="7"/>
        <v>208</v>
      </c>
      <c r="U53" s="18">
        <f t="shared" si="8"/>
        <v>275.7903766921325</v>
      </c>
      <c r="V53" s="108">
        <v>1</v>
      </c>
      <c r="W53" s="19">
        <f t="shared" si="9"/>
        <v>1.3259152725583292</v>
      </c>
    </row>
    <row r="54" spans="1:23" ht="15.75" thickBot="1">
      <c r="A54" s="30">
        <v>2</v>
      </c>
      <c r="B54" s="217" t="s">
        <v>22</v>
      </c>
      <c r="C54" s="278">
        <v>1998</v>
      </c>
      <c r="D54" s="58" t="s">
        <v>14</v>
      </c>
      <c r="E54" s="255" t="s">
        <v>28</v>
      </c>
      <c r="F54" s="283">
        <v>72.8</v>
      </c>
      <c r="G54" s="286">
        <v>77</v>
      </c>
      <c r="H54" s="99">
        <v>90</v>
      </c>
      <c r="I54" s="102">
        <v>95</v>
      </c>
      <c r="J54" s="102">
        <v>95</v>
      </c>
      <c r="K54" s="10">
        <v>90</v>
      </c>
      <c r="L54" s="5">
        <f t="shared" si="5"/>
        <v>117.10743772883083</v>
      </c>
      <c r="M54" s="7">
        <v>2</v>
      </c>
      <c r="N54" s="94">
        <v>111</v>
      </c>
      <c r="O54" s="79">
        <v>116</v>
      </c>
      <c r="P54" s="81">
        <v>116</v>
      </c>
      <c r="Q54" s="3">
        <v>116</v>
      </c>
      <c r="R54" s="2">
        <f t="shared" si="6"/>
        <v>150.93847529493752</v>
      </c>
      <c r="S54" s="4">
        <v>2</v>
      </c>
      <c r="T54" s="119">
        <f t="shared" si="7"/>
        <v>206</v>
      </c>
      <c r="U54" s="9">
        <f t="shared" si="8"/>
        <v>268.0459130237683</v>
      </c>
      <c r="V54" s="109">
        <v>2</v>
      </c>
      <c r="W54" s="20">
        <f t="shared" si="9"/>
        <v>1.3011937525425648</v>
      </c>
    </row>
    <row r="55" spans="1:23" ht="15">
      <c r="A55" s="30">
        <v>3</v>
      </c>
      <c r="B55" s="243" t="s">
        <v>17</v>
      </c>
      <c r="C55" s="270">
        <v>97</v>
      </c>
      <c r="D55" s="58" t="s">
        <v>14</v>
      </c>
      <c r="E55" s="256" t="s">
        <v>108</v>
      </c>
      <c r="F55" s="58">
        <v>70.8</v>
      </c>
      <c r="G55" s="286">
        <v>77</v>
      </c>
      <c r="H55" s="99">
        <v>85</v>
      </c>
      <c r="I55" s="102">
        <v>91</v>
      </c>
      <c r="J55" s="102">
        <v>95</v>
      </c>
      <c r="K55" s="10">
        <v>85</v>
      </c>
      <c r="L55" s="5">
        <f t="shared" si="5"/>
        <v>112.50436361214412</v>
      </c>
      <c r="M55" s="7">
        <v>3</v>
      </c>
      <c r="N55" s="94">
        <v>105</v>
      </c>
      <c r="O55" s="81">
        <v>110</v>
      </c>
      <c r="P55" s="79">
        <v>115</v>
      </c>
      <c r="Q55" s="3">
        <v>110</v>
      </c>
      <c r="R55" s="2">
        <f t="shared" si="6"/>
        <v>145.59388232159827</v>
      </c>
      <c r="S55" s="4">
        <v>3</v>
      </c>
      <c r="T55" s="119">
        <f t="shared" si="7"/>
        <v>195</v>
      </c>
      <c r="U55" s="9">
        <f t="shared" si="8"/>
        <v>258.09824593374236</v>
      </c>
      <c r="V55" s="109">
        <v>3</v>
      </c>
      <c r="W55" s="20">
        <f t="shared" si="9"/>
        <v>1.323580748378166</v>
      </c>
    </row>
    <row r="56" spans="1:23" ht="15">
      <c r="A56" s="30">
        <v>4</v>
      </c>
      <c r="B56" s="235" t="s">
        <v>33</v>
      </c>
      <c r="C56" s="259">
        <v>1999</v>
      </c>
      <c r="D56" s="58" t="s">
        <v>14</v>
      </c>
      <c r="E56" s="254" t="s">
        <v>38</v>
      </c>
      <c r="F56" s="58">
        <v>72.3</v>
      </c>
      <c r="G56" s="31">
        <v>77</v>
      </c>
      <c r="H56" s="99">
        <v>67</v>
      </c>
      <c r="I56" s="84">
        <v>72</v>
      </c>
      <c r="J56" s="102">
        <v>75</v>
      </c>
      <c r="K56" s="10">
        <v>72</v>
      </c>
      <c r="L56" s="5">
        <f t="shared" si="5"/>
        <v>94.07748051366563</v>
      </c>
      <c r="M56" s="7"/>
      <c r="N56" s="94">
        <v>95</v>
      </c>
      <c r="O56" s="81">
        <v>100</v>
      </c>
      <c r="P56" s="81">
        <v>106</v>
      </c>
      <c r="Q56" s="3">
        <v>106</v>
      </c>
      <c r="R56" s="2">
        <f t="shared" si="6"/>
        <v>138.50295742289663</v>
      </c>
      <c r="S56" s="4"/>
      <c r="T56" s="119">
        <f t="shared" si="7"/>
        <v>178</v>
      </c>
      <c r="U56" s="9">
        <f t="shared" si="8"/>
        <v>232.58043793656228</v>
      </c>
      <c r="V56" s="140">
        <v>4</v>
      </c>
      <c r="W56" s="20">
        <f t="shared" si="9"/>
        <v>1.3066316738009116</v>
      </c>
    </row>
    <row r="57" spans="1:23" ht="15">
      <c r="A57" s="30">
        <v>5</v>
      </c>
      <c r="B57" s="217" t="s">
        <v>83</v>
      </c>
      <c r="C57" s="278"/>
      <c r="D57" s="58" t="s">
        <v>14</v>
      </c>
      <c r="E57" s="255" t="s">
        <v>63</v>
      </c>
      <c r="F57" s="58">
        <v>73.3</v>
      </c>
      <c r="G57" s="279">
        <v>77</v>
      </c>
      <c r="H57" s="99">
        <v>70</v>
      </c>
      <c r="I57" s="84">
        <v>75</v>
      </c>
      <c r="J57" s="84">
        <v>80</v>
      </c>
      <c r="K57" s="10">
        <v>80</v>
      </c>
      <c r="L57" s="5">
        <f t="shared" si="5"/>
        <v>103.66859869986209</v>
      </c>
      <c r="M57" s="7"/>
      <c r="N57" s="94">
        <v>90</v>
      </c>
      <c r="O57" s="81">
        <v>95</v>
      </c>
      <c r="P57" s="79">
        <v>100</v>
      </c>
      <c r="Q57" s="3">
        <v>95</v>
      </c>
      <c r="R57" s="2">
        <f t="shared" si="6"/>
        <v>123.10646095608624</v>
      </c>
      <c r="S57" s="4"/>
      <c r="T57" s="119">
        <f t="shared" si="7"/>
        <v>175</v>
      </c>
      <c r="U57" s="9">
        <f t="shared" si="8"/>
        <v>226.77505965594833</v>
      </c>
      <c r="V57" s="140">
        <v>5</v>
      </c>
      <c r="W57" s="20">
        <f t="shared" si="9"/>
        <v>1.2958574837482761</v>
      </c>
    </row>
    <row r="58" spans="1:23" ht="15">
      <c r="A58" s="30">
        <v>6</v>
      </c>
      <c r="B58" s="235" t="s">
        <v>98</v>
      </c>
      <c r="C58" s="259">
        <v>2000</v>
      </c>
      <c r="D58" s="58" t="s">
        <v>14</v>
      </c>
      <c r="E58" s="254" t="s">
        <v>92</v>
      </c>
      <c r="F58" s="58">
        <v>77</v>
      </c>
      <c r="G58" s="31">
        <v>77</v>
      </c>
      <c r="H58" s="99">
        <v>50</v>
      </c>
      <c r="I58" s="102">
        <v>55</v>
      </c>
      <c r="J58" s="84">
        <v>55</v>
      </c>
      <c r="K58" s="10">
        <v>55</v>
      </c>
      <c r="L58" s="5">
        <f t="shared" si="5"/>
        <v>69.26172275919313</v>
      </c>
      <c r="M58" s="7"/>
      <c r="N58" s="94">
        <v>60</v>
      </c>
      <c r="O58" s="81">
        <v>65</v>
      </c>
      <c r="P58" s="79">
        <v>70</v>
      </c>
      <c r="Q58" s="3">
        <v>65</v>
      </c>
      <c r="R58" s="2">
        <f t="shared" si="6"/>
        <v>81.85476326086462</v>
      </c>
      <c r="S58" s="4"/>
      <c r="T58" s="119">
        <f t="shared" si="7"/>
        <v>120</v>
      </c>
      <c r="U58" s="9">
        <f t="shared" si="8"/>
        <v>151.11648602005775</v>
      </c>
      <c r="V58" s="140">
        <v>6</v>
      </c>
      <c r="W58" s="20">
        <f t="shared" si="9"/>
        <v>1.259304050167148</v>
      </c>
    </row>
    <row r="59" spans="1:23" ht="15">
      <c r="A59" s="30">
        <v>7</v>
      </c>
      <c r="B59" s="244" t="s">
        <v>43</v>
      </c>
      <c r="C59" s="270">
        <v>2002</v>
      </c>
      <c r="D59" s="58" t="s">
        <v>14</v>
      </c>
      <c r="E59" s="255" t="s">
        <v>49</v>
      </c>
      <c r="F59" s="58">
        <v>73.3</v>
      </c>
      <c r="G59" s="138">
        <v>77</v>
      </c>
      <c r="H59" s="99">
        <v>40</v>
      </c>
      <c r="I59" s="84">
        <v>45</v>
      </c>
      <c r="J59" s="102">
        <v>48</v>
      </c>
      <c r="K59" s="10">
        <v>45</v>
      </c>
      <c r="L59" s="5">
        <f t="shared" si="5"/>
        <v>58.31358676867243</v>
      </c>
      <c r="M59" s="7"/>
      <c r="N59" s="94">
        <v>50</v>
      </c>
      <c r="O59" s="81">
        <v>55</v>
      </c>
      <c r="P59" s="81">
        <v>60</v>
      </c>
      <c r="Q59" s="3">
        <v>60</v>
      </c>
      <c r="R59" s="2">
        <f t="shared" si="6"/>
        <v>77.75144902489657</v>
      </c>
      <c r="S59" s="4"/>
      <c r="T59" s="119">
        <f t="shared" si="7"/>
        <v>105</v>
      </c>
      <c r="U59" s="9">
        <f t="shared" si="8"/>
        <v>136.065035793569</v>
      </c>
      <c r="V59" s="140">
        <v>7</v>
      </c>
      <c r="W59" s="20">
        <f t="shared" si="9"/>
        <v>1.2958574837482761</v>
      </c>
    </row>
    <row r="60" spans="1:23" ht="15.75" thickBot="1">
      <c r="A60" s="121">
        <v>8</v>
      </c>
      <c r="B60" s="237" t="s">
        <v>88</v>
      </c>
      <c r="C60" s="264">
        <v>1998</v>
      </c>
      <c r="D60" s="58" t="s">
        <v>14</v>
      </c>
      <c r="E60" s="255" t="s">
        <v>40</v>
      </c>
      <c r="F60" s="266">
        <v>74.5</v>
      </c>
      <c r="G60" s="135">
        <v>77</v>
      </c>
      <c r="H60" s="110">
        <v>42</v>
      </c>
      <c r="I60" s="84">
        <v>42</v>
      </c>
      <c r="J60" s="84">
        <v>45</v>
      </c>
      <c r="K60" s="10">
        <v>45</v>
      </c>
      <c r="L60" s="46">
        <f t="shared" si="5"/>
        <v>57.75528852753129</v>
      </c>
      <c r="M60" s="47"/>
      <c r="N60" s="139">
        <v>52</v>
      </c>
      <c r="O60" s="102">
        <v>55</v>
      </c>
      <c r="P60" s="84">
        <v>55</v>
      </c>
      <c r="Q60" s="48">
        <v>55</v>
      </c>
      <c r="R60" s="49">
        <f t="shared" si="6"/>
        <v>70.58979708920492</v>
      </c>
      <c r="S60" s="50"/>
      <c r="T60" s="120">
        <v>100</v>
      </c>
      <c r="U60" s="51">
        <f t="shared" si="8"/>
        <v>128.3450856167362</v>
      </c>
      <c r="V60" s="141">
        <v>8</v>
      </c>
      <c r="W60" s="35">
        <f t="shared" si="9"/>
        <v>1.283450856167362</v>
      </c>
    </row>
    <row r="61" spans="1:23" ht="15.75" thickBot="1">
      <c r="A61" s="131">
        <v>1</v>
      </c>
      <c r="B61" s="245" t="s">
        <v>21</v>
      </c>
      <c r="C61" s="276">
        <v>1997</v>
      </c>
      <c r="D61" s="58" t="s">
        <v>14</v>
      </c>
      <c r="E61" s="253" t="s">
        <v>28</v>
      </c>
      <c r="F61" s="287">
        <v>83.5</v>
      </c>
      <c r="G61" s="130">
        <v>85</v>
      </c>
      <c r="H61" s="80">
        <v>115</v>
      </c>
      <c r="I61" s="80">
        <v>125</v>
      </c>
      <c r="J61" s="80">
        <v>131</v>
      </c>
      <c r="K61" s="12">
        <v>131</v>
      </c>
      <c r="L61" s="13">
        <f>K61*W61</f>
        <v>157.95506438790568</v>
      </c>
      <c r="M61" s="12">
        <v>1</v>
      </c>
      <c r="N61" s="80">
        <v>150</v>
      </c>
      <c r="O61" s="80">
        <v>160</v>
      </c>
      <c r="P61" s="80">
        <v>170</v>
      </c>
      <c r="Q61" s="15">
        <v>170</v>
      </c>
      <c r="R61" s="16">
        <f>Q61*W61</f>
        <v>204.97985454919058</v>
      </c>
      <c r="S61" s="15">
        <v>1</v>
      </c>
      <c r="T61" s="106">
        <f>Q61+K61</f>
        <v>301</v>
      </c>
      <c r="U61" s="18">
        <f>W61*T61</f>
        <v>362.93491893709626</v>
      </c>
      <c r="V61" s="106">
        <v>1</v>
      </c>
      <c r="W61" s="60">
        <f>IF(F61&lt;174.393,10^(0.794358141*((LOG10(F61/174.393))^2)),1)</f>
        <v>1.2057638502893564</v>
      </c>
    </row>
    <row r="62" spans="1:23" ht="15">
      <c r="A62" s="131">
        <v>2</v>
      </c>
      <c r="B62" s="246" t="s">
        <v>18</v>
      </c>
      <c r="C62" s="270">
        <v>96</v>
      </c>
      <c r="D62" s="58" t="s">
        <v>14</v>
      </c>
      <c r="E62" s="256" t="s">
        <v>108</v>
      </c>
      <c r="F62" s="58">
        <v>82.6</v>
      </c>
      <c r="G62" s="71">
        <v>85</v>
      </c>
      <c r="H62" s="81">
        <v>76</v>
      </c>
      <c r="I62" s="79">
        <v>80</v>
      </c>
      <c r="J62" s="81">
        <v>80</v>
      </c>
      <c r="K62" s="6">
        <v>80</v>
      </c>
      <c r="L62" s="5">
        <f>K62*W62</f>
        <v>96.99768333659509</v>
      </c>
      <c r="M62" s="6">
        <v>2</v>
      </c>
      <c r="N62" s="81">
        <v>95</v>
      </c>
      <c r="O62" s="81">
        <v>100</v>
      </c>
      <c r="P62" s="81">
        <v>105</v>
      </c>
      <c r="Q62" s="3">
        <v>105</v>
      </c>
      <c r="R62" s="2">
        <f>Q62*W62</f>
        <v>127.30945937928107</v>
      </c>
      <c r="S62" s="3">
        <v>2</v>
      </c>
      <c r="T62" s="96">
        <f>Q62+K62</f>
        <v>185</v>
      </c>
      <c r="U62" s="9">
        <f>W62*T62</f>
        <v>224.30714271587615</v>
      </c>
      <c r="V62" s="96">
        <v>2</v>
      </c>
      <c r="W62" s="61">
        <f>IF(F62&lt;174.393,10^(0.794358141*((LOG10(F62/174.393))^2)),1)</f>
        <v>1.2124710417074387</v>
      </c>
    </row>
    <row r="63" spans="1:23" ht="15">
      <c r="A63" s="131">
        <v>3</v>
      </c>
      <c r="B63" s="247" t="s">
        <v>34</v>
      </c>
      <c r="C63" s="259">
        <v>2000</v>
      </c>
      <c r="D63" s="58" t="s">
        <v>14</v>
      </c>
      <c r="E63" s="254" t="s">
        <v>38</v>
      </c>
      <c r="F63" s="58">
        <v>82.9</v>
      </c>
      <c r="G63" s="69">
        <v>85</v>
      </c>
      <c r="H63" s="81">
        <v>70</v>
      </c>
      <c r="I63" s="79">
        <v>75</v>
      </c>
      <c r="J63" s="79">
        <v>75</v>
      </c>
      <c r="K63" s="6">
        <v>70</v>
      </c>
      <c r="L63" s="5">
        <f>K63*W63</f>
        <v>84.71485169311352</v>
      </c>
      <c r="M63" s="6">
        <v>3</v>
      </c>
      <c r="N63" s="81">
        <v>90</v>
      </c>
      <c r="O63" s="79">
        <v>95</v>
      </c>
      <c r="P63" s="79">
        <v>95</v>
      </c>
      <c r="Q63" s="3">
        <v>90</v>
      </c>
      <c r="R63" s="2">
        <f>Q63*W63</f>
        <v>108.91909503400309</v>
      </c>
      <c r="S63" s="3"/>
      <c r="T63" s="96">
        <f>Q63+K63</f>
        <v>160</v>
      </c>
      <c r="U63" s="9">
        <f>W63*T63</f>
        <v>193.6339467271166</v>
      </c>
      <c r="V63" s="96">
        <v>3</v>
      </c>
      <c r="W63" s="61">
        <f>IF(F63&lt;174.393,10^(0.794358141*((LOG10(F63/174.393))^2)),1)</f>
        <v>1.2102121670444788</v>
      </c>
    </row>
    <row r="64" spans="1:23" ht="15.75" thickBot="1">
      <c r="A64" s="131">
        <v>4</v>
      </c>
      <c r="B64" s="247" t="s">
        <v>37</v>
      </c>
      <c r="C64" s="259">
        <v>1996</v>
      </c>
      <c r="D64" s="58" t="s">
        <v>14</v>
      </c>
      <c r="E64" s="254" t="s">
        <v>38</v>
      </c>
      <c r="F64" s="58">
        <v>81.2</v>
      </c>
      <c r="G64" s="58">
        <v>85</v>
      </c>
      <c r="H64" s="81">
        <v>55</v>
      </c>
      <c r="I64" s="81">
        <v>60</v>
      </c>
      <c r="J64" s="79">
        <v>65</v>
      </c>
      <c r="K64" s="6">
        <v>60</v>
      </c>
      <c r="L64" s="5">
        <f>K64*W64</f>
        <v>73.3997112966692</v>
      </c>
      <c r="M64" s="6"/>
      <c r="N64" s="81">
        <v>85</v>
      </c>
      <c r="O64" s="81">
        <v>91</v>
      </c>
      <c r="P64" s="81">
        <v>95</v>
      </c>
      <c r="Q64" s="3">
        <v>95</v>
      </c>
      <c r="R64" s="2">
        <f>Q64*W64</f>
        <v>116.21620955305957</v>
      </c>
      <c r="S64" s="3">
        <v>3</v>
      </c>
      <c r="T64" s="96">
        <f>Q64+K64</f>
        <v>155</v>
      </c>
      <c r="U64" s="9">
        <f>W64*T64</f>
        <v>189.61592084972878</v>
      </c>
      <c r="V64" s="133">
        <v>4</v>
      </c>
      <c r="W64" s="61">
        <f>IF(F64&lt;174.393,10^(0.794358141*((LOG10(F64/174.393))^2)),1)</f>
        <v>1.2233285216111534</v>
      </c>
    </row>
    <row r="65" spans="1:23" ht="15.75" thickBot="1">
      <c r="A65" s="132">
        <v>5</v>
      </c>
      <c r="B65" s="248" t="s">
        <v>101</v>
      </c>
      <c r="C65" s="262">
        <v>98</v>
      </c>
      <c r="D65" s="58" t="s">
        <v>14</v>
      </c>
      <c r="E65" s="256" t="s">
        <v>108</v>
      </c>
      <c r="F65" s="62">
        <v>78.7</v>
      </c>
      <c r="G65" s="113">
        <v>85</v>
      </c>
      <c r="H65" s="83">
        <v>58</v>
      </c>
      <c r="I65" s="83">
        <v>60</v>
      </c>
      <c r="J65" s="83">
        <v>63</v>
      </c>
      <c r="K65" s="8">
        <v>63</v>
      </c>
      <c r="L65" s="21">
        <f>K65*W65</f>
        <v>78.37780486773902</v>
      </c>
      <c r="M65" s="8"/>
      <c r="N65" s="101">
        <v>75</v>
      </c>
      <c r="O65" s="101">
        <v>75</v>
      </c>
      <c r="P65" s="101">
        <v>75</v>
      </c>
      <c r="Q65" s="23">
        <v>0</v>
      </c>
      <c r="R65" s="24">
        <f>Q65*W65</f>
        <v>0</v>
      </c>
      <c r="S65" s="23"/>
      <c r="T65" s="107">
        <v>0</v>
      </c>
      <c r="U65" s="26">
        <f>W65*T65</f>
        <v>0</v>
      </c>
      <c r="V65" s="134">
        <v>5</v>
      </c>
      <c r="W65" s="63">
        <f>IF(F65&lt;174.393,10^(0.794358141*((LOG10(F65/174.393))^2)),1)</f>
        <v>1.244092140757762</v>
      </c>
    </row>
    <row r="66" spans="1:23" ht="15">
      <c r="A66" s="122">
        <v>1</v>
      </c>
      <c r="B66" s="219" t="s">
        <v>58</v>
      </c>
      <c r="C66" s="276"/>
      <c r="D66" s="58" t="s">
        <v>14</v>
      </c>
      <c r="E66" s="253" t="s">
        <v>63</v>
      </c>
      <c r="F66" s="59">
        <v>85.2</v>
      </c>
      <c r="G66" s="287">
        <v>94</v>
      </c>
      <c r="H66" s="80">
        <v>100</v>
      </c>
      <c r="I66" s="80">
        <v>107</v>
      </c>
      <c r="J66" s="111">
        <v>111</v>
      </c>
      <c r="K66" s="12">
        <v>107</v>
      </c>
      <c r="L66" s="13">
        <f aca="true" t="shared" si="10" ref="L66:L77">K66*W66</f>
        <v>127.72005478626464</v>
      </c>
      <c r="M66" s="12">
        <v>1</v>
      </c>
      <c r="N66" s="80">
        <v>130</v>
      </c>
      <c r="O66" s="111">
        <v>135</v>
      </c>
      <c r="P66" s="80">
        <v>136</v>
      </c>
      <c r="Q66" s="15">
        <v>136</v>
      </c>
      <c r="R66" s="16">
        <f aca="true" t="shared" si="11" ref="R66:R77">Q66*W66</f>
        <v>162.33577056945788</v>
      </c>
      <c r="S66" s="15">
        <v>1</v>
      </c>
      <c r="T66" s="106">
        <f aca="true" t="shared" si="12" ref="T66:T77">Q66+K66</f>
        <v>243</v>
      </c>
      <c r="U66" s="18">
        <f aca="true" t="shared" si="13" ref="U66:U77">W66*T66</f>
        <v>290.0558253557225</v>
      </c>
      <c r="V66" s="106">
        <v>1</v>
      </c>
      <c r="W66" s="60">
        <f aca="true" t="shared" si="14" ref="W66:W77">IF(F66&lt;174.393,10^(0.794358141*((LOG10(F66/174.393))^2)),1)</f>
        <v>1.193645371834249</v>
      </c>
    </row>
    <row r="67" spans="1:23" ht="15">
      <c r="A67" s="30">
        <v>2</v>
      </c>
      <c r="B67" s="217" t="s">
        <v>59</v>
      </c>
      <c r="C67" s="278"/>
      <c r="D67" s="58" t="s">
        <v>14</v>
      </c>
      <c r="E67" s="255" t="s">
        <v>63</v>
      </c>
      <c r="F67" s="58">
        <v>91.3</v>
      </c>
      <c r="G67" s="283">
        <v>94</v>
      </c>
      <c r="H67" s="81">
        <v>80</v>
      </c>
      <c r="I67" s="79">
        <v>85</v>
      </c>
      <c r="J67" s="79">
        <v>85</v>
      </c>
      <c r="K67" s="6">
        <v>80</v>
      </c>
      <c r="L67" s="5">
        <f t="shared" si="10"/>
        <v>92.43561111915925</v>
      </c>
      <c r="M67" s="6"/>
      <c r="N67" s="81">
        <v>105</v>
      </c>
      <c r="O67" s="79">
        <v>110</v>
      </c>
      <c r="P67" s="81">
        <v>110</v>
      </c>
      <c r="Q67" s="3">
        <v>110</v>
      </c>
      <c r="R67" s="2">
        <f t="shared" si="11"/>
        <v>127.09896528884397</v>
      </c>
      <c r="S67" s="3">
        <v>2</v>
      </c>
      <c r="T67" s="96">
        <f t="shared" si="12"/>
        <v>190</v>
      </c>
      <c r="U67" s="9">
        <f t="shared" si="13"/>
        <v>219.53457640800323</v>
      </c>
      <c r="V67" s="96">
        <v>2</v>
      </c>
      <c r="W67" s="61">
        <f t="shared" si="14"/>
        <v>1.1554451389894906</v>
      </c>
    </row>
    <row r="68" spans="1:23" ht="15">
      <c r="A68" s="122">
        <v>3</v>
      </c>
      <c r="B68" s="235" t="s">
        <v>41</v>
      </c>
      <c r="C68" s="259">
        <v>1996</v>
      </c>
      <c r="D68" s="58" t="s">
        <v>14</v>
      </c>
      <c r="E68" s="255" t="s">
        <v>40</v>
      </c>
      <c r="F68" s="58">
        <v>85.5</v>
      </c>
      <c r="G68" s="69">
        <v>94</v>
      </c>
      <c r="H68" s="81">
        <v>76</v>
      </c>
      <c r="I68" s="79">
        <v>80</v>
      </c>
      <c r="J68" s="81">
        <v>80</v>
      </c>
      <c r="K68" s="6">
        <v>80</v>
      </c>
      <c r="L68" s="5">
        <f t="shared" si="10"/>
        <v>95.32629199987835</v>
      </c>
      <c r="M68" s="6">
        <v>3</v>
      </c>
      <c r="N68" s="81">
        <v>103</v>
      </c>
      <c r="O68" s="81">
        <v>106</v>
      </c>
      <c r="P68" s="79">
        <v>110</v>
      </c>
      <c r="Q68" s="3">
        <v>106</v>
      </c>
      <c r="R68" s="2">
        <f t="shared" si="11"/>
        <v>126.3073368998388</v>
      </c>
      <c r="S68" s="3">
        <v>3</v>
      </c>
      <c r="T68" s="96">
        <f t="shared" si="12"/>
        <v>186</v>
      </c>
      <c r="U68" s="9">
        <f t="shared" si="13"/>
        <v>221.63362889971714</v>
      </c>
      <c r="V68" s="96">
        <v>3</v>
      </c>
      <c r="W68" s="61">
        <f t="shared" si="14"/>
        <v>1.1915786499984793</v>
      </c>
    </row>
    <row r="69" spans="1:23" ht="15">
      <c r="A69" s="30">
        <v>4</v>
      </c>
      <c r="B69" s="235" t="s">
        <v>35</v>
      </c>
      <c r="C69" s="259">
        <v>1998</v>
      </c>
      <c r="D69" s="58" t="s">
        <v>14</v>
      </c>
      <c r="E69" s="254" t="s">
        <v>38</v>
      </c>
      <c r="F69" s="58">
        <v>93</v>
      </c>
      <c r="G69" s="69">
        <v>94</v>
      </c>
      <c r="H69" s="81">
        <v>77</v>
      </c>
      <c r="I69" s="81">
        <v>81</v>
      </c>
      <c r="J69" s="81">
        <v>83</v>
      </c>
      <c r="K69" s="6">
        <v>83</v>
      </c>
      <c r="L69" s="5">
        <f t="shared" si="10"/>
        <v>95.12634415432937</v>
      </c>
      <c r="M69" s="6">
        <v>2</v>
      </c>
      <c r="N69" s="81">
        <v>95</v>
      </c>
      <c r="O69" s="81">
        <v>100</v>
      </c>
      <c r="P69" s="79">
        <v>103</v>
      </c>
      <c r="Q69" s="3">
        <v>100</v>
      </c>
      <c r="R69" s="2">
        <f t="shared" si="11"/>
        <v>114.6100531979872</v>
      </c>
      <c r="S69" s="3"/>
      <c r="T69" s="96">
        <f t="shared" si="12"/>
        <v>183</v>
      </c>
      <c r="U69" s="9">
        <f t="shared" si="13"/>
        <v>209.73639735231657</v>
      </c>
      <c r="V69" s="133">
        <v>4</v>
      </c>
      <c r="W69" s="61">
        <f t="shared" si="14"/>
        <v>1.146100531979872</v>
      </c>
    </row>
    <row r="70" spans="1:23" ht="15">
      <c r="A70" s="122">
        <v>5</v>
      </c>
      <c r="B70" s="243" t="s">
        <v>85</v>
      </c>
      <c r="C70" s="259">
        <v>2000</v>
      </c>
      <c r="D70" s="58" t="s">
        <v>14</v>
      </c>
      <c r="E70" s="255" t="s">
        <v>28</v>
      </c>
      <c r="F70" s="58">
        <v>92.5</v>
      </c>
      <c r="G70" s="69">
        <v>94</v>
      </c>
      <c r="H70" s="81">
        <v>70</v>
      </c>
      <c r="I70" s="81">
        <v>77</v>
      </c>
      <c r="J70" s="79">
        <v>81</v>
      </c>
      <c r="K70" s="6">
        <v>77</v>
      </c>
      <c r="L70" s="5">
        <f t="shared" si="10"/>
        <v>88.45724230670216</v>
      </c>
      <c r="M70" s="6"/>
      <c r="N70" s="81">
        <v>95</v>
      </c>
      <c r="O70" s="81">
        <v>105</v>
      </c>
      <c r="P70" s="79">
        <v>111</v>
      </c>
      <c r="Q70" s="3">
        <v>105</v>
      </c>
      <c r="R70" s="2">
        <f t="shared" si="11"/>
        <v>120.62351223641204</v>
      </c>
      <c r="S70" s="3"/>
      <c r="T70" s="96">
        <f t="shared" si="12"/>
        <v>182</v>
      </c>
      <c r="U70" s="9">
        <f t="shared" si="13"/>
        <v>209.0807545431142</v>
      </c>
      <c r="V70" s="133">
        <v>5</v>
      </c>
      <c r="W70" s="61">
        <f t="shared" si="14"/>
        <v>1.1487953546324956</v>
      </c>
    </row>
    <row r="71" spans="1:23" ht="15.75" thickBot="1">
      <c r="A71" s="30">
        <v>6</v>
      </c>
      <c r="B71" s="218" t="s">
        <v>51</v>
      </c>
      <c r="C71" s="288"/>
      <c r="D71" s="58" t="s">
        <v>14</v>
      </c>
      <c r="E71" s="271" t="s">
        <v>53</v>
      </c>
      <c r="F71" s="62">
        <v>90.6</v>
      </c>
      <c r="G71" s="62">
        <v>94</v>
      </c>
      <c r="H71" s="92">
        <v>65</v>
      </c>
      <c r="I71" s="92">
        <v>71</v>
      </c>
      <c r="J71" s="95">
        <v>76</v>
      </c>
      <c r="K71" s="93">
        <v>71</v>
      </c>
      <c r="L71" s="21">
        <f t="shared" si="10"/>
        <v>82.32070644616788</v>
      </c>
      <c r="M71" s="8"/>
      <c r="N71" s="92">
        <v>90</v>
      </c>
      <c r="O71" s="92">
        <v>97</v>
      </c>
      <c r="P71" s="92">
        <v>102</v>
      </c>
      <c r="Q71" s="23">
        <v>102</v>
      </c>
      <c r="R71" s="24">
        <f t="shared" si="11"/>
        <v>118.2635501057623</v>
      </c>
      <c r="S71" s="23"/>
      <c r="T71" s="107">
        <f t="shared" si="12"/>
        <v>173</v>
      </c>
      <c r="U71" s="26">
        <f t="shared" si="13"/>
        <v>200.5842565519302</v>
      </c>
      <c r="V71" s="133">
        <v>6</v>
      </c>
      <c r="W71" s="63">
        <f t="shared" si="14"/>
        <v>1.1594465696643363</v>
      </c>
    </row>
    <row r="72" spans="1:23" ht="15.75" thickBot="1">
      <c r="A72" s="122">
        <v>1</v>
      </c>
      <c r="B72" s="216" t="s">
        <v>36</v>
      </c>
      <c r="C72" s="272">
        <v>1996</v>
      </c>
      <c r="D72" s="58" t="s">
        <v>14</v>
      </c>
      <c r="E72" s="256" t="s">
        <v>38</v>
      </c>
      <c r="F72" s="59">
        <v>94.9</v>
      </c>
      <c r="G72" s="59">
        <v>105</v>
      </c>
      <c r="H72" s="111">
        <v>75</v>
      </c>
      <c r="I72" s="111">
        <v>75</v>
      </c>
      <c r="J72" s="80">
        <v>75</v>
      </c>
      <c r="K72" s="12">
        <v>75</v>
      </c>
      <c r="L72" s="13">
        <f t="shared" si="10"/>
        <v>85.21874660941417</v>
      </c>
      <c r="M72" s="12">
        <v>2</v>
      </c>
      <c r="N72" s="80">
        <v>95</v>
      </c>
      <c r="O72" s="80">
        <v>100</v>
      </c>
      <c r="P72" s="111">
        <v>105</v>
      </c>
      <c r="Q72" s="15">
        <v>100</v>
      </c>
      <c r="R72" s="16">
        <f t="shared" si="11"/>
        <v>113.6249954792189</v>
      </c>
      <c r="S72" s="15">
        <v>1</v>
      </c>
      <c r="T72" s="106">
        <f t="shared" si="12"/>
        <v>175</v>
      </c>
      <c r="U72" s="18">
        <f t="shared" si="13"/>
        <v>198.84374208863306</v>
      </c>
      <c r="V72" s="106">
        <v>1</v>
      </c>
      <c r="W72" s="60">
        <f t="shared" si="14"/>
        <v>1.136249954792189</v>
      </c>
    </row>
    <row r="73" spans="1:23" ht="15">
      <c r="A73" s="30">
        <v>2</v>
      </c>
      <c r="B73" s="249" t="s">
        <v>106</v>
      </c>
      <c r="C73" s="270">
        <v>98</v>
      </c>
      <c r="D73" s="58" t="s">
        <v>14</v>
      </c>
      <c r="E73" s="256" t="s">
        <v>108</v>
      </c>
      <c r="F73" s="58">
        <v>103.1</v>
      </c>
      <c r="G73" s="58">
        <v>105</v>
      </c>
      <c r="H73" s="81">
        <v>70</v>
      </c>
      <c r="I73" s="81">
        <v>74</v>
      </c>
      <c r="J73" s="79">
        <v>76</v>
      </c>
      <c r="K73" s="6">
        <v>74</v>
      </c>
      <c r="L73" s="5">
        <f t="shared" si="10"/>
        <v>81.39985507439285</v>
      </c>
      <c r="M73" s="6">
        <v>3</v>
      </c>
      <c r="N73" s="81">
        <v>90</v>
      </c>
      <c r="O73" s="81">
        <v>95</v>
      </c>
      <c r="P73" s="81">
        <v>100</v>
      </c>
      <c r="Q73" s="3">
        <v>100</v>
      </c>
      <c r="R73" s="2">
        <f t="shared" si="11"/>
        <v>109.99980415458492</v>
      </c>
      <c r="S73" s="3">
        <v>2</v>
      </c>
      <c r="T73" s="96">
        <f t="shared" si="12"/>
        <v>174</v>
      </c>
      <c r="U73" s="9">
        <f t="shared" si="13"/>
        <v>191.39965922897775</v>
      </c>
      <c r="V73" s="96">
        <v>2</v>
      </c>
      <c r="W73" s="61">
        <f t="shared" si="14"/>
        <v>1.0999980415458492</v>
      </c>
    </row>
    <row r="74" spans="1:23" ht="15">
      <c r="A74" s="122">
        <v>3</v>
      </c>
      <c r="B74" s="217" t="s">
        <v>24</v>
      </c>
      <c r="C74" s="278">
        <v>2000</v>
      </c>
      <c r="D74" s="58" t="s">
        <v>14</v>
      </c>
      <c r="E74" s="255" t="s">
        <v>28</v>
      </c>
      <c r="F74" s="283">
        <v>95.5</v>
      </c>
      <c r="G74" s="58">
        <v>105</v>
      </c>
      <c r="H74" s="81">
        <v>71</v>
      </c>
      <c r="I74" s="81">
        <v>76</v>
      </c>
      <c r="J74" s="81">
        <v>77</v>
      </c>
      <c r="K74" s="6">
        <v>77</v>
      </c>
      <c r="L74" s="5">
        <f t="shared" si="10"/>
        <v>87.26124203276164</v>
      </c>
      <c r="M74" s="6">
        <v>1</v>
      </c>
      <c r="N74" s="79">
        <v>80</v>
      </c>
      <c r="O74" s="81">
        <v>80</v>
      </c>
      <c r="P74" s="81">
        <v>92</v>
      </c>
      <c r="Q74" s="3">
        <v>92</v>
      </c>
      <c r="R74" s="2">
        <f t="shared" si="11"/>
        <v>104.26018528589704</v>
      </c>
      <c r="S74" s="3">
        <v>3</v>
      </c>
      <c r="T74" s="96">
        <f t="shared" si="12"/>
        <v>169</v>
      </c>
      <c r="U74" s="9">
        <f t="shared" si="13"/>
        <v>191.52142731865868</v>
      </c>
      <c r="V74" s="96">
        <v>3</v>
      </c>
      <c r="W74" s="61">
        <f t="shared" si="14"/>
        <v>1.133262883542359</v>
      </c>
    </row>
    <row r="75" spans="1:23" ht="15">
      <c r="A75" s="30">
        <v>4</v>
      </c>
      <c r="B75" s="235" t="s">
        <v>45</v>
      </c>
      <c r="C75" s="259">
        <v>2001</v>
      </c>
      <c r="D75" s="58" t="s">
        <v>14</v>
      </c>
      <c r="E75" s="255" t="s">
        <v>49</v>
      </c>
      <c r="F75" s="58">
        <v>102</v>
      </c>
      <c r="G75" s="58">
        <v>105</v>
      </c>
      <c r="H75" s="81">
        <v>45</v>
      </c>
      <c r="I75" s="79">
        <v>50</v>
      </c>
      <c r="J75" s="81">
        <v>50</v>
      </c>
      <c r="K75" s="6">
        <v>50</v>
      </c>
      <c r="L75" s="5">
        <f t="shared" si="10"/>
        <v>55.216463786261286</v>
      </c>
      <c r="M75" s="6"/>
      <c r="N75" s="81">
        <v>50</v>
      </c>
      <c r="O75" s="81">
        <v>53</v>
      </c>
      <c r="P75" s="81">
        <v>60</v>
      </c>
      <c r="Q75" s="3">
        <v>60</v>
      </c>
      <c r="R75" s="2">
        <f t="shared" si="11"/>
        <v>66.25975654351353</v>
      </c>
      <c r="S75" s="3"/>
      <c r="T75" s="96">
        <f t="shared" si="12"/>
        <v>110</v>
      </c>
      <c r="U75" s="9">
        <f t="shared" si="13"/>
        <v>121.47622032977482</v>
      </c>
      <c r="V75" s="133">
        <v>4</v>
      </c>
      <c r="W75" s="61">
        <f t="shared" si="14"/>
        <v>1.1043292757252257</v>
      </c>
    </row>
    <row r="76" spans="1:23" ht="15">
      <c r="A76" s="122">
        <v>5</v>
      </c>
      <c r="B76" s="250" t="s">
        <v>23</v>
      </c>
      <c r="C76" s="289">
        <v>1997</v>
      </c>
      <c r="D76" s="58" t="s">
        <v>14</v>
      </c>
      <c r="E76" s="257" t="s">
        <v>28</v>
      </c>
      <c r="F76" s="290">
        <v>100.1</v>
      </c>
      <c r="G76" s="148">
        <v>105</v>
      </c>
      <c r="H76" s="143">
        <v>76</v>
      </c>
      <c r="I76" s="144">
        <v>76</v>
      </c>
      <c r="J76" s="144">
        <v>76</v>
      </c>
      <c r="K76" s="53">
        <v>0</v>
      </c>
      <c r="L76" s="72">
        <f t="shared" si="10"/>
        <v>0</v>
      </c>
      <c r="M76" s="53"/>
      <c r="N76" s="144">
        <v>90</v>
      </c>
      <c r="O76" s="144"/>
      <c r="P76" s="144"/>
      <c r="Q76" s="73">
        <v>0</v>
      </c>
      <c r="R76" s="74">
        <f t="shared" si="11"/>
        <v>0</v>
      </c>
      <c r="S76" s="73"/>
      <c r="T76" s="145">
        <f t="shared" si="12"/>
        <v>0</v>
      </c>
      <c r="U76" s="75">
        <f t="shared" si="13"/>
        <v>0</v>
      </c>
      <c r="V76" s="146">
        <v>5</v>
      </c>
      <c r="W76" s="147">
        <f t="shared" si="14"/>
        <v>1.1121759127511066</v>
      </c>
    </row>
    <row r="77" spans="1:23" ht="15.75" thickBot="1">
      <c r="A77" s="114">
        <v>1</v>
      </c>
      <c r="B77" s="250" t="s">
        <v>90</v>
      </c>
      <c r="C77" s="289"/>
      <c r="D77" s="58" t="s">
        <v>14</v>
      </c>
      <c r="E77" s="257" t="s">
        <v>53</v>
      </c>
      <c r="F77" s="142">
        <v>113.9</v>
      </c>
      <c r="G77" s="142" t="s">
        <v>52</v>
      </c>
      <c r="H77" s="149">
        <v>35</v>
      </c>
      <c r="I77" s="149">
        <v>35</v>
      </c>
      <c r="J77" s="150">
        <v>35</v>
      </c>
      <c r="K77" s="151">
        <v>35</v>
      </c>
      <c r="L77" s="72">
        <f t="shared" si="10"/>
        <v>37.26117249749956</v>
      </c>
      <c r="M77" s="53"/>
      <c r="N77" s="149">
        <v>40</v>
      </c>
      <c r="O77" s="150">
        <v>45</v>
      </c>
      <c r="P77" s="150">
        <v>50</v>
      </c>
      <c r="Q77" s="73">
        <v>50</v>
      </c>
      <c r="R77" s="74">
        <f t="shared" si="11"/>
        <v>53.23024642499937</v>
      </c>
      <c r="S77" s="73"/>
      <c r="T77" s="145">
        <f t="shared" si="12"/>
        <v>85</v>
      </c>
      <c r="U77" s="75">
        <f t="shared" si="13"/>
        <v>90.49141892249894</v>
      </c>
      <c r="V77" s="145">
        <v>1</v>
      </c>
      <c r="W77" s="147">
        <f t="shared" si="14"/>
        <v>1.0646049284999874</v>
      </c>
    </row>
    <row r="78" spans="1:23" ht="15">
      <c r="A78" s="122">
        <v>1</v>
      </c>
      <c r="B78" s="219" t="s">
        <v>100</v>
      </c>
      <c r="C78" s="276"/>
      <c r="D78" s="58" t="s">
        <v>14</v>
      </c>
      <c r="E78" s="253" t="s">
        <v>28</v>
      </c>
      <c r="F78" s="59">
        <v>116.5</v>
      </c>
      <c r="G78" s="59" t="s">
        <v>20</v>
      </c>
      <c r="H78" s="111">
        <v>155</v>
      </c>
      <c r="I78" s="80">
        <v>155</v>
      </c>
      <c r="J78" s="111">
        <v>162</v>
      </c>
      <c r="K78" s="12">
        <v>155</v>
      </c>
      <c r="L78" s="13">
        <f>K78*W78</f>
        <v>163.95151058780846</v>
      </c>
      <c r="M78" s="12"/>
      <c r="N78" s="111">
        <v>190</v>
      </c>
      <c r="O78" s="80">
        <v>190</v>
      </c>
      <c r="P78" s="80">
        <v>200</v>
      </c>
      <c r="Q78" s="15">
        <v>200</v>
      </c>
      <c r="R78" s="16">
        <f>Q78*W78</f>
        <v>211.5503362423335</v>
      </c>
      <c r="S78" s="15">
        <v>1</v>
      </c>
      <c r="T78" s="106">
        <f>Q78+K78</f>
        <v>355</v>
      </c>
      <c r="U78" s="18">
        <f>W78*T78</f>
        <v>375.5018468301419</v>
      </c>
      <c r="V78" s="106">
        <v>1</v>
      </c>
      <c r="W78" s="60">
        <f>IF(F78&lt;174.393,10^(0.794358141*((LOG10(F78/174.393))^2)),1)</f>
        <v>1.0577516812116674</v>
      </c>
    </row>
    <row r="79" spans="1:23" ht="15">
      <c r="A79" s="30">
        <v>2</v>
      </c>
      <c r="B79" s="217" t="s">
        <v>64</v>
      </c>
      <c r="C79" s="278"/>
      <c r="D79" s="58" t="s">
        <v>14</v>
      </c>
      <c r="E79" s="255" t="s">
        <v>63</v>
      </c>
      <c r="F79" s="58">
        <v>63.8</v>
      </c>
      <c r="G79" s="58" t="s">
        <v>20</v>
      </c>
      <c r="H79" s="79">
        <v>107</v>
      </c>
      <c r="I79" s="79">
        <v>110</v>
      </c>
      <c r="J79" s="81">
        <v>112</v>
      </c>
      <c r="K79" s="6">
        <v>112</v>
      </c>
      <c r="L79" s="5">
        <f>K79*W79</f>
        <v>158.74987806011174</v>
      </c>
      <c r="M79" s="6"/>
      <c r="N79" s="81">
        <v>125</v>
      </c>
      <c r="O79" s="79">
        <v>131</v>
      </c>
      <c r="P79" s="79"/>
      <c r="Q79" s="3">
        <v>131</v>
      </c>
      <c r="R79" s="2">
        <f>Q79*W79</f>
        <v>185.68066094530926</v>
      </c>
      <c r="S79" s="3">
        <v>2</v>
      </c>
      <c r="T79" s="96">
        <f>Q79+K79</f>
        <v>243</v>
      </c>
      <c r="U79" s="9">
        <f>W79*T79</f>
        <v>344.430539005421</v>
      </c>
      <c r="V79" s="96">
        <v>2</v>
      </c>
      <c r="W79" s="61">
        <f>IF(F79&lt;174.393,10^(0.794358141*((LOG10(F79/174.393))^2)),1)</f>
        <v>1.417409625536712</v>
      </c>
    </row>
    <row r="80" spans="1:23" ht="15.75" thickBot="1">
      <c r="A80" s="30">
        <v>3</v>
      </c>
      <c r="B80" s="215" t="s">
        <v>48</v>
      </c>
      <c r="C80" s="269">
        <v>1994</v>
      </c>
      <c r="D80" s="58" t="s">
        <v>14</v>
      </c>
      <c r="E80" s="271" t="s">
        <v>49</v>
      </c>
      <c r="F80" s="62">
        <v>66.6</v>
      </c>
      <c r="G80" s="62" t="s">
        <v>20</v>
      </c>
      <c r="H80" s="83">
        <v>95</v>
      </c>
      <c r="I80" s="83">
        <v>100</v>
      </c>
      <c r="J80" s="101">
        <v>105</v>
      </c>
      <c r="K80" s="8">
        <v>100</v>
      </c>
      <c r="L80" s="21">
        <f>K80*W80</f>
        <v>137.66699697614692</v>
      </c>
      <c r="M80" s="8"/>
      <c r="N80" s="83">
        <v>110</v>
      </c>
      <c r="O80" s="83">
        <v>117</v>
      </c>
      <c r="P80" s="101">
        <v>120</v>
      </c>
      <c r="Q80" s="23">
        <v>117</v>
      </c>
      <c r="R80" s="24">
        <f>Q80*W80</f>
        <v>161.0703864620919</v>
      </c>
      <c r="S80" s="23">
        <v>3</v>
      </c>
      <c r="T80" s="107">
        <f>Q80+K80</f>
        <v>217</v>
      </c>
      <c r="U80" s="26">
        <f>W80*T80</f>
        <v>298.73738343823885</v>
      </c>
      <c r="V80" s="107">
        <v>3</v>
      </c>
      <c r="W80" s="63">
        <f>IF(F80&lt;174.393,10^(0.794358141*((LOG10(F80/174.393))^2)),1)</f>
        <v>1.3766699697614693</v>
      </c>
    </row>
    <row r="81" spans="1:23" ht="12.75">
      <c r="A81" s="34"/>
      <c r="B81" s="189" t="s">
        <v>11</v>
      </c>
      <c r="C81" s="190"/>
      <c r="D81" s="199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45"/>
    </row>
    <row r="82" spans="1:23" ht="13.5" thickBot="1">
      <c r="A82" s="34"/>
      <c r="B82" s="251" t="s">
        <v>12</v>
      </c>
      <c r="C82" s="291" t="s">
        <v>102</v>
      </c>
      <c r="D82" s="260"/>
      <c r="E82" s="291"/>
      <c r="F82" s="191" t="s">
        <v>103</v>
      </c>
      <c r="G82" s="192"/>
      <c r="H82" s="192"/>
      <c r="I82" s="192"/>
      <c r="J82" s="192"/>
      <c r="K82" s="192"/>
      <c r="L82" s="191" t="s">
        <v>104</v>
      </c>
      <c r="M82" s="192"/>
      <c r="N82" s="192"/>
      <c r="O82" s="192"/>
      <c r="P82" s="192"/>
      <c r="Q82" s="192"/>
      <c r="R82" s="191" t="s">
        <v>105</v>
      </c>
      <c r="S82" s="192"/>
      <c r="T82" s="192"/>
      <c r="U82" s="192"/>
      <c r="V82" s="192"/>
      <c r="W82" s="28"/>
    </row>
  </sheetData>
  <sheetProtection/>
  <mergeCells count="11">
    <mergeCell ref="B1:W1"/>
    <mergeCell ref="B24:V24"/>
    <mergeCell ref="H25:J25"/>
    <mergeCell ref="N25:P25"/>
    <mergeCell ref="B81:V81"/>
    <mergeCell ref="F82:K82"/>
    <mergeCell ref="L82:Q82"/>
    <mergeCell ref="R82:V82"/>
    <mergeCell ref="B22:V22"/>
    <mergeCell ref="H2:J2"/>
    <mergeCell ref="N2:P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איגוד</dc:creator>
  <cp:keywords/>
  <dc:description/>
  <cp:lastModifiedBy>pavel</cp:lastModifiedBy>
  <cp:lastPrinted>2016-06-10T04:40:58Z</cp:lastPrinted>
  <dcterms:created xsi:type="dcterms:W3CDTF">2006-12-27T09:09:21Z</dcterms:created>
  <dcterms:modified xsi:type="dcterms:W3CDTF">2016-06-10T04:41:40Z</dcterms:modified>
  <cp:category/>
  <cp:version/>
  <cp:contentType/>
  <cp:contentStatus/>
</cp:coreProperties>
</file>